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tere 2017\- Centralizare inscrieri\"/>
    </mc:Choice>
  </mc:AlternateContent>
  <bookViews>
    <workbookView xWindow="0" yWindow="0" windowWidth="10500" windowHeight="11340" tabRatio="703"/>
  </bookViews>
  <sheets>
    <sheet name="LICENTA-iulie18 romani_UE" sheetId="4" r:id="rId1"/>
    <sheet name="LICENTA-iulie18 etnici ROMI" sheetId="5" r:id="rId2"/>
    <sheet name="LICENTA-iulie18 etnici ro+diasp" sheetId="6" r:id="rId3"/>
    <sheet name="TOTAL" sheetId="7" r:id="rId4"/>
  </sheets>
  <definedNames>
    <definedName name="_xlnm._FilterDatabase" localSheetId="2" hidden="1">'LICENTA-iulie18 etnici ro+diasp'!$A$8:$AC$102</definedName>
    <definedName name="_xlnm._FilterDatabase" localSheetId="1" hidden="1">'LICENTA-iulie18 etnici ROMI'!$A$8:$AI$81</definedName>
    <definedName name="_xlnm._FilterDatabase" localSheetId="0" hidden="1">'LICENTA-iulie18 romani_UE'!$A$9:$AI$107</definedName>
    <definedName name="_xlnm.Print_Area" localSheetId="2">'LICENTA-iulie18 etnici ro+diasp'!$A$1:$AA$102</definedName>
    <definedName name="_xlnm.Print_Area" localSheetId="0">'LICENTA-iulie18 romani_UE'!$A$1:$AI$103</definedName>
    <definedName name="_xlnm.Print_Titles" localSheetId="2">'LICENTA-iulie18 etnici ro+diasp'!$7:$8</definedName>
    <definedName name="_xlnm.Print_Titles" localSheetId="1">'LICENTA-iulie18 etnici ROMI'!$7:$8</definedName>
    <definedName name="_xlnm.Print_Titles" localSheetId="0">'LICENTA-iulie18 romani_UE'!$8:$9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2" i="6" l="1"/>
  <c r="S68" i="6"/>
  <c r="C3" i="7"/>
  <c r="P65" i="6" l="1"/>
  <c r="Y65" i="4"/>
  <c r="X65" i="4"/>
  <c r="X36" i="4"/>
  <c r="Y36" i="4"/>
  <c r="Y76" i="5" l="1"/>
  <c r="X76" i="5"/>
  <c r="Z71" i="5"/>
  <c r="Z69" i="5"/>
  <c r="Z68" i="5"/>
  <c r="Y68" i="5"/>
  <c r="X68" i="5"/>
  <c r="Y65" i="5"/>
  <c r="X65" i="5"/>
  <c r="Z64" i="5"/>
  <c r="Z63" i="5"/>
  <c r="Z62" i="5"/>
  <c r="Z55" i="5"/>
  <c r="Y54" i="5"/>
  <c r="X54" i="5"/>
  <c r="Z53" i="5"/>
  <c r="Z52" i="5"/>
  <c r="Z51" i="5"/>
  <c r="Z50" i="5"/>
  <c r="Z49" i="5"/>
  <c r="Z48" i="5"/>
  <c r="Z47" i="5"/>
  <c r="Z46" i="5"/>
  <c r="Y45" i="5"/>
  <c r="X45" i="5"/>
  <c r="Z44" i="5"/>
  <c r="Z43" i="5"/>
  <c r="Z42" i="5"/>
  <c r="Z41" i="5"/>
  <c r="Z40" i="5"/>
  <c r="Z39" i="5"/>
  <c r="Z38" i="5"/>
  <c r="Z37" i="5"/>
  <c r="Z36" i="5"/>
  <c r="Z35" i="5"/>
  <c r="Y34" i="5"/>
  <c r="X34" i="5"/>
  <c r="Z33" i="5"/>
  <c r="Z32" i="5"/>
  <c r="Y31" i="5"/>
  <c r="X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Y15" i="5"/>
  <c r="X15" i="5"/>
  <c r="Z14" i="5"/>
  <c r="Z13" i="5"/>
  <c r="Z15" i="5" s="1"/>
  <c r="Y12" i="5"/>
  <c r="X12" i="5"/>
  <c r="Z11" i="5"/>
  <c r="Z9" i="5"/>
  <c r="S101" i="6"/>
  <c r="R101" i="6"/>
  <c r="Q101" i="6"/>
  <c r="R97" i="6"/>
  <c r="Q97" i="6"/>
  <c r="S94" i="6"/>
  <c r="S93" i="6"/>
  <c r="R92" i="6"/>
  <c r="Q92" i="6"/>
  <c r="S87" i="6"/>
  <c r="S85" i="6"/>
  <c r="R84" i="6"/>
  <c r="Q84" i="6"/>
  <c r="S82" i="6"/>
  <c r="S84" i="6" s="1"/>
  <c r="R81" i="6"/>
  <c r="Q81" i="6"/>
  <c r="S80" i="6"/>
  <c r="S79" i="6"/>
  <c r="S78" i="6"/>
  <c r="S71" i="6"/>
  <c r="S70" i="6"/>
  <c r="R70" i="6"/>
  <c r="Q70" i="6"/>
  <c r="R67" i="6"/>
  <c r="Q67" i="6"/>
  <c r="R64" i="6"/>
  <c r="Q64" i="6"/>
  <c r="S63" i="6"/>
  <c r="S62" i="6"/>
  <c r="S61" i="6"/>
  <c r="S60" i="6"/>
  <c r="S59" i="6"/>
  <c r="S58" i="6"/>
  <c r="S57" i="6"/>
  <c r="S56" i="6"/>
  <c r="R55" i="6"/>
  <c r="Q55" i="6"/>
  <c r="S54" i="6"/>
  <c r="S53" i="6"/>
  <c r="S52" i="6"/>
  <c r="S51" i="6"/>
  <c r="S50" i="6"/>
  <c r="R49" i="6"/>
  <c r="Q49" i="6"/>
  <c r="S48" i="6"/>
  <c r="S47" i="6"/>
  <c r="S46" i="6"/>
  <c r="S45" i="6"/>
  <c r="S44" i="6"/>
  <c r="S43" i="6"/>
  <c r="S42" i="6"/>
  <c r="S41" i="6"/>
  <c r="S40" i="6"/>
  <c r="S39" i="6"/>
  <c r="R38" i="6"/>
  <c r="Q38" i="6"/>
  <c r="S37" i="6"/>
  <c r="S36" i="6"/>
  <c r="R35" i="6"/>
  <c r="Q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R19" i="6"/>
  <c r="Q19" i="6"/>
  <c r="S18" i="6"/>
  <c r="S17" i="6"/>
  <c r="R16" i="6"/>
  <c r="Q16" i="6"/>
  <c r="S15" i="6"/>
  <c r="S14" i="6"/>
  <c r="S13" i="6"/>
  <c r="R12" i="6"/>
  <c r="Q12" i="6"/>
  <c r="S11" i="6"/>
  <c r="S9" i="6"/>
  <c r="Z12" i="5" l="1"/>
  <c r="Z34" i="5"/>
  <c r="S67" i="6"/>
  <c r="S97" i="6"/>
  <c r="X77" i="5"/>
  <c r="Z76" i="5"/>
  <c r="Z31" i="5"/>
  <c r="Z65" i="5"/>
  <c r="Y77" i="5"/>
  <c r="Z45" i="5"/>
  <c r="Z54" i="5"/>
  <c r="S19" i="6"/>
  <c r="S55" i="6"/>
  <c r="S16" i="6"/>
  <c r="S81" i="6"/>
  <c r="S64" i="6"/>
  <c r="S12" i="6"/>
  <c r="S35" i="6"/>
  <c r="S38" i="6"/>
  <c r="S92" i="6"/>
  <c r="Q102" i="6"/>
  <c r="R102" i="6"/>
  <c r="S49" i="6"/>
  <c r="Y50" i="4"/>
  <c r="Y102" i="4"/>
  <c r="X102" i="4"/>
  <c r="Z99" i="4"/>
  <c r="Z102" i="4" s="1"/>
  <c r="Y98" i="4"/>
  <c r="X98" i="4"/>
  <c r="Z95" i="4"/>
  <c r="Z94" i="4"/>
  <c r="Y93" i="4"/>
  <c r="X93" i="4"/>
  <c r="Z88" i="4"/>
  <c r="Z86" i="4"/>
  <c r="Y85" i="4"/>
  <c r="X85" i="4"/>
  <c r="Z83" i="4"/>
  <c r="Z85" i="4" s="1"/>
  <c r="Y82" i="4"/>
  <c r="X82" i="4"/>
  <c r="Z81" i="4"/>
  <c r="Z80" i="4"/>
  <c r="Z79" i="4"/>
  <c r="Z72" i="4"/>
  <c r="Y71" i="4"/>
  <c r="X71" i="4"/>
  <c r="Z69" i="4"/>
  <c r="Z71" i="4" s="1"/>
  <c r="Y68" i="4"/>
  <c r="X68" i="4"/>
  <c r="Z66" i="4"/>
  <c r="Z68" i="4" s="1"/>
  <c r="Z64" i="4"/>
  <c r="Z63" i="4"/>
  <c r="Z62" i="4"/>
  <c r="Z61" i="4"/>
  <c r="Z60" i="4"/>
  <c r="Z59" i="4"/>
  <c r="Z58" i="4"/>
  <c r="Z57" i="4"/>
  <c r="Y56" i="4"/>
  <c r="X56" i="4"/>
  <c r="Z55" i="4"/>
  <c r="Z54" i="4"/>
  <c r="Z53" i="4"/>
  <c r="Z52" i="4"/>
  <c r="Z51" i="4"/>
  <c r="Z49" i="4"/>
  <c r="Z48" i="4"/>
  <c r="Z47" i="4"/>
  <c r="Z46" i="4"/>
  <c r="Z45" i="4"/>
  <c r="X50" i="4"/>
  <c r="Z43" i="4"/>
  <c r="Z42" i="4"/>
  <c r="Z41" i="4"/>
  <c r="Z40" i="4"/>
  <c r="Y39" i="4"/>
  <c r="X39" i="4"/>
  <c r="Z38" i="4"/>
  <c r="Z37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Y20" i="4"/>
  <c r="X20" i="4"/>
  <c r="Z19" i="4"/>
  <c r="Z18" i="4"/>
  <c r="Y17" i="4"/>
  <c r="X17" i="4"/>
  <c r="Z16" i="4"/>
  <c r="Z15" i="4"/>
  <c r="Z14" i="4"/>
  <c r="Z17" i="4" s="1"/>
  <c r="Y13" i="4"/>
  <c r="X13" i="4"/>
  <c r="Z12" i="4"/>
  <c r="Z10" i="4"/>
  <c r="Z103" i="4" l="1"/>
  <c r="C2" i="7" s="1"/>
  <c r="Z56" i="4"/>
  <c r="Z82" i="4"/>
  <c r="Z39" i="4"/>
  <c r="Z50" i="4"/>
  <c r="Z20" i="4"/>
  <c r="Z98" i="4"/>
  <c r="Z77" i="5"/>
  <c r="C4" i="7"/>
  <c r="Z93" i="4"/>
  <c r="Z65" i="4"/>
  <c r="X103" i="4"/>
  <c r="Y103" i="4"/>
  <c r="Z36" i="4"/>
  <c r="Z13" i="4"/>
  <c r="Z44" i="4"/>
  <c r="W69" i="4"/>
  <c r="W66" i="4"/>
  <c r="P82" i="6"/>
  <c r="P71" i="6"/>
  <c r="U45" i="5"/>
  <c r="C5" i="7" l="1"/>
  <c r="V45" i="5"/>
  <c r="U44" i="4"/>
  <c r="U50" i="4" s="1"/>
  <c r="W50" i="4" s="1"/>
  <c r="W10" i="4" l="1"/>
  <c r="W55" i="5" l="1"/>
  <c r="W72" i="4"/>
  <c r="W99" i="4"/>
  <c r="W83" i="4"/>
  <c r="AB101" i="6" l="1"/>
  <c r="AA101" i="6"/>
  <c r="Z101" i="6"/>
  <c r="Y101" i="6"/>
  <c r="X101" i="6"/>
  <c r="W101" i="6"/>
  <c r="V101" i="6"/>
  <c r="U101" i="6"/>
  <c r="T101" i="6"/>
  <c r="P101" i="6"/>
  <c r="O101" i="6"/>
  <c r="N101" i="6"/>
  <c r="M101" i="6"/>
  <c r="L101" i="6"/>
  <c r="K101" i="6"/>
  <c r="J101" i="6"/>
  <c r="I101" i="6"/>
  <c r="AA97" i="6"/>
  <c r="Z97" i="6"/>
  <c r="X97" i="6"/>
  <c r="W97" i="6"/>
  <c r="U97" i="6"/>
  <c r="T97" i="6"/>
  <c r="O97" i="6"/>
  <c r="N97" i="6"/>
  <c r="M97" i="6"/>
  <c r="L97" i="6"/>
  <c r="K97" i="6"/>
  <c r="J97" i="6"/>
  <c r="I97" i="6"/>
  <c r="AB94" i="6"/>
  <c r="Y94" i="6"/>
  <c r="V94" i="6"/>
  <c r="P94" i="6"/>
  <c r="AB93" i="6"/>
  <c r="Y93" i="6"/>
  <c r="V93" i="6"/>
  <c r="P93" i="6"/>
  <c r="AA92" i="6"/>
  <c r="Z92" i="6"/>
  <c r="X92" i="6"/>
  <c r="W92" i="6"/>
  <c r="U92" i="6"/>
  <c r="T92" i="6"/>
  <c r="O92" i="6"/>
  <c r="N92" i="6"/>
  <c r="M92" i="6"/>
  <c r="L92" i="6"/>
  <c r="K92" i="6"/>
  <c r="J92" i="6"/>
  <c r="I92" i="6"/>
  <c r="AB87" i="6"/>
  <c r="Y87" i="6"/>
  <c r="V87" i="6"/>
  <c r="P87" i="6"/>
  <c r="AB85" i="6"/>
  <c r="Y85" i="6"/>
  <c r="V85" i="6"/>
  <c r="V92" i="6" s="1"/>
  <c r="P85" i="6"/>
  <c r="AB84" i="6"/>
  <c r="AA84" i="6"/>
  <c r="Z84" i="6"/>
  <c r="Y84" i="6"/>
  <c r="X84" i="6"/>
  <c r="W84" i="6"/>
  <c r="V84" i="6"/>
  <c r="U84" i="6"/>
  <c r="T84" i="6"/>
  <c r="P84" i="6"/>
  <c r="O84" i="6"/>
  <c r="N84" i="6"/>
  <c r="M84" i="6"/>
  <c r="L84" i="6"/>
  <c r="K84" i="6"/>
  <c r="J84" i="6"/>
  <c r="I84" i="6"/>
  <c r="AA81" i="6"/>
  <c r="Z81" i="6"/>
  <c r="X81" i="6"/>
  <c r="W81" i="6"/>
  <c r="U81" i="6"/>
  <c r="T81" i="6"/>
  <c r="O81" i="6"/>
  <c r="N81" i="6"/>
  <c r="M81" i="6"/>
  <c r="L81" i="6"/>
  <c r="K81" i="6"/>
  <c r="J81" i="6"/>
  <c r="I81" i="6"/>
  <c r="AB80" i="6"/>
  <c r="Y80" i="6"/>
  <c r="V80" i="6"/>
  <c r="P80" i="6"/>
  <c r="AB79" i="6"/>
  <c r="Y79" i="6"/>
  <c r="V79" i="6"/>
  <c r="P79" i="6"/>
  <c r="AB78" i="6"/>
  <c r="AB81" i="6" s="1"/>
  <c r="Y78" i="6"/>
  <c r="V78" i="6"/>
  <c r="P78" i="6"/>
  <c r="AB70" i="6"/>
  <c r="AA70" i="6"/>
  <c r="Z70" i="6"/>
  <c r="Y70" i="6"/>
  <c r="X70" i="6"/>
  <c r="W70" i="6"/>
  <c r="V70" i="6"/>
  <c r="U70" i="6"/>
  <c r="T70" i="6"/>
  <c r="P70" i="6"/>
  <c r="O70" i="6"/>
  <c r="N70" i="6"/>
  <c r="M70" i="6"/>
  <c r="L70" i="6"/>
  <c r="K70" i="6"/>
  <c r="J70" i="6"/>
  <c r="I70" i="6"/>
  <c r="AB67" i="6"/>
  <c r="AA67" i="6"/>
  <c r="Z67" i="6"/>
  <c r="Y67" i="6"/>
  <c r="X67" i="6"/>
  <c r="W67" i="6"/>
  <c r="V67" i="6"/>
  <c r="U67" i="6"/>
  <c r="T67" i="6"/>
  <c r="O67" i="6"/>
  <c r="N67" i="6"/>
  <c r="M67" i="6"/>
  <c r="L67" i="6"/>
  <c r="K67" i="6"/>
  <c r="J67" i="6"/>
  <c r="I67" i="6"/>
  <c r="AA64" i="6"/>
  <c r="Z64" i="6"/>
  <c r="X64" i="6"/>
  <c r="W64" i="6"/>
  <c r="U64" i="6"/>
  <c r="T64" i="6"/>
  <c r="O64" i="6"/>
  <c r="N64" i="6"/>
  <c r="M64" i="6"/>
  <c r="L64" i="6"/>
  <c r="K64" i="6"/>
  <c r="J64" i="6"/>
  <c r="I64" i="6"/>
  <c r="AB63" i="6"/>
  <c r="Y63" i="6"/>
  <c r="V63" i="6"/>
  <c r="P63" i="6"/>
  <c r="AB62" i="6"/>
  <c r="Y62" i="6"/>
  <c r="V62" i="6"/>
  <c r="P62" i="6"/>
  <c r="AB61" i="6"/>
  <c r="Y61" i="6"/>
  <c r="V61" i="6"/>
  <c r="P61" i="6"/>
  <c r="AB60" i="6"/>
  <c r="Y60" i="6"/>
  <c r="V60" i="6"/>
  <c r="P60" i="6"/>
  <c r="AB59" i="6"/>
  <c r="Y59" i="6"/>
  <c r="V59" i="6"/>
  <c r="P59" i="6"/>
  <c r="AB58" i="6"/>
  <c r="Y58" i="6"/>
  <c r="V58" i="6"/>
  <c r="P58" i="6"/>
  <c r="AB57" i="6"/>
  <c r="Y57" i="6"/>
  <c r="V57" i="6"/>
  <c r="P57" i="6"/>
  <c r="AB56" i="6"/>
  <c r="Y56" i="6"/>
  <c r="V56" i="6"/>
  <c r="P56" i="6"/>
  <c r="AA55" i="6"/>
  <c r="Z55" i="6"/>
  <c r="X55" i="6"/>
  <c r="W55" i="6"/>
  <c r="U55" i="6"/>
  <c r="T55" i="6"/>
  <c r="O55" i="6"/>
  <c r="N55" i="6"/>
  <c r="M55" i="6"/>
  <c r="L55" i="6"/>
  <c r="K55" i="6"/>
  <c r="J55" i="6"/>
  <c r="I55" i="6"/>
  <c r="AB54" i="6"/>
  <c r="Y54" i="6"/>
  <c r="V54" i="6"/>
  <c r="P54" i="6"/>
  <c r="AB53" i="6"/>
  <c r="Y53" i="6"/>
  <c r="V53" i="6"/>
  <c r="P53" i="6"/>
  <c r="AB52" i="6"/>
  <c r="Y52" i="6"/>
  <c r="V52" i="6"/>
  <c r="P52" i="6"/>
  <c r="AB51" i="6"/>
  <c r="Y51" i="6"/>
  <c r="V51" i="6"/>
  <c r="P51" i="6"/>
  <c r="AB50" i="6"/>
  <c r="Y50" i="6"/>
  <c r="V50" i="6"/>
  <c r="P50" i="6"/>
  <c r="AA49" i="6"/>
  <c r="Z49" i="6"/>
  <c r="X49" i="6"/>
  <c r="W49" i="6"/>
  <c r="U49" i="6"/>
  <c r="T49" i="6"/>
  <c r="O49" i="6"/>
  <c r="N49" i="6"/>
  <c r="M49" i="6"/>
  <c r="L49" i="6"/>
  <c r="K49" i="6"/>
  <c r="J49" i="6"/>
  <c r="I49" i="6"/>
  <c r="AB48" i="6"/>
  <c r="Y48" i="6"/>
  <c r="V48" i="6"/>
  <c r="P48" i="6"/>
  <c r="AB47" i="6"/>
  <c r="Y47" i="6"/>
  <c r="V47" i="6"/>
  <c r="P47" i="6"/>
  <c r="AB46" i="6"/>
  <c r="Y46" i="6"/>
  <c r="V46" i="6"/>
  <c r="P46" i="6"/>
  <c r="AB45" i="6"/>
  <c r="Y45" i="6"/>
  <c r="V45" i="6"/>
  <c r="P45" i="6"/>
  <c r="AB44" i="6"/>
  <c r="Y44" i="6"/>
  <c r="V44" i="6"/>
  <c r="P44" i="6"/>
  <c r="AB43" i="6"/>
  <c r="Y43" i="6"/>
  <c r="V43" i="6"/>
  <c r="P43" i="6"/>
  <c r="AB42" i="6"/>
  <c r="Y42" i="6"/>
  <c r="V42" i="6"/>
  <c r="P42" i="6"/>
  <c r="AB41" i="6"/>
  <c r="Y41" i="6"/>
  <c r="V41" i="6"/>
  <c r="P41" i="6"/>
  <c r="AB40" i="6"/>
  <c r="Y40" i="6"/>
  <c r="V40" i="6"/>
  <c r="P40" i="6"/>
  <c r="AB39" i="6"/>
  <c r="Y39" i="6"/>
  <c r="V39" i="6"/>
  <c r="P39" i="6"/>
  <c r="AA38" i="6"/>
  <c r="Z38" i="6"/>
  <c r="X38" i="6"/>
  <c r="W38" i="6"/>
  <c r="U38" i="6"/>
  <c r="T38" i="6"/>
  <c r="O38" i="6"/>
  <c r="N38" i="6"/>
  <c r="M38" i="6"/>
  <c r="L38" i="6"/>
  <c r="K38" i="6"/>
  <c r="J38" i="6"/>
  <c r="I38" i="6"/>
  <c r="AB37" i="6"/>
  <c r="Y37" i="6"/>
  <c r="V37" i="6"/>
  <c r="P37" i="6"/>
  <c r="AB36" i="6"/>
  <c r="Y36" i="6"/>
  <c r="V36" i="6"/>
  <c r="P36" i="6"/>
  <c r="AA35" i="6"/>
  <c r="Z35" i="6"/>
  <c r="X35" i="6"/>
  <c r="W35" i="6"/>
  <c r="U35" i="6"/>
  <c r="T35" i="6"/>
  <c r="O35" i="6"/>
  <c r="N35" i="6"/>
  <c r="M35" i="6"/>
  <c r="L35" i="6"/>
  <c r="K35" i="6"/>
  <c r="J35" i="6"/>
  <c r="I35" i="6"/>
  <c r="AB34" i="6"/>
  <c r="Y34" i="6"/>
  <c r="V34" i="6"/>
  <c r="P34" i="6"/>
  <c r="AB33" i="6"/>
  <c r="Y33" i="6"/>
  <c r="V33" i="6"/>
  <c r="P33" i="6"/>
  <c r="AB32" i="6"/>
  <c r="Y32" i="6"/>
  <c r="V32" i="6"/>
  <c r="P32" i="6"/>
  <c r="AB31" i="6"/>
  <c r="Y31" i="6"/>
  <c r="V31" i="6"/>
  <c r="P31" i="6"/>
  <c r="AB30" i="6"/>
  <c r="Y30" i="6"/>
  <c r="V30" i="6"/>
  <c r="P30" i="6"/>
  <c r="AB29" i="6"/>
  <c r="Y29" i="6"/>
  <c r="V29" i="6"/>
  <c r="P29" i="6"/>
  <c r="AB28" i="6"/>
  <c r="Y28" i="6"/>
  <c r="V28" i="6"/>
  <c r="P28" i="6"/>
  <c r="AB27" i="6"/>
  <c r="Y27" i="6"/>
  <c r="V27" i="6"/>
  <c r="P27" i="6"/>
  <c r="AB26" i="6"/>
  <c r="Y26" i="6"/>
  <c r="V26" i="6"/>
  <c r="P26" i="6"/>
  <c r="AB25" i="6"/>
  <c r="Y25" i="6"/>
  <c r="V25" i="6"/>
  <c r="P25" i="6"/>
  <c r="AB24" i="6"/>
  <c r="Y24" i="6"/>
  <c r="V24" i="6"/>
  <c r="P24" i="6"/>
  <c r="AB23" i="6"/>
  <c r="Y23" i="6"/>
  <c r="V23" i="6"/>
  <c r="P23" i="6"/>
  <c r="AB22" i="6"/>
  <c r="Y22" i="6"/>
  <c r="V22" i="6"/>
  <c r="P22" i="6"/>
  <c r="AB21" i="6"/>
  <c r="Y21" i="6"/>
  <c r="V21" i="6"/>
  <c r="P21" i="6"/>
  <c r="AB20" i="6"/>
  <c r="Y20" i="6"/>
  <c r="V20" i="6"/>
  <c r="P20" i="6"/>
  <c r="P35" i="6" s="1"/>
  <c r="AA19" i="6"/>
  <c r="Z19" i="6"/>
  <c r="X19" i="6"/>
  <c r="W19" i="6"/>
  <c r="U19" i="6"/>
  <c r="T19" i="6"/>
  <c r="O19" i="6"/>
  <c r="N19" i="6"/>
  <c r="M19" i="6"/>
  <c r="L19" i="6"/>
  <c r="K19" i="6"/>
  <c r="J19" i="6"/>
  <c r="I19" i="6"/>
  <c r="AB18" i="6"/>
  <c r="Y18" i="6"/>
  <c r="V18" i="6"/>
  <c r="P18" i="6"/>
  <c r="AB17" i="6"/>
  <c r="Y17" i="6"/>
  <c r="V17" i="6"/>
  <c r="P17" i="6"/>
  <c r="AA16" i="6"/>
  <c r="Z16" i="6"/>
  <c r="X16" i="6"/>
  <c r="W16" i="6"/>
  <c r="U16" i="6"/>
  <c r="T16" i="6"/>
  <c r="O16" i="6"/>
  <c r="N16" i="6"/>
  <c r="M16" i="6"/>
  <c r="L16" i="6"/>
  <c r="K16" i="6"/>
  <c r="J16" i="6"/>
  <c r="I16" i="6"/>
  <c r="AB15" i="6"/>
  <c r="Y15" i="6"/>
  <c r="V15" i="6"/>
  <c r="P15" i="6"/>
  <c r="AB14" i="6"/>
  <c r="Y14" i="6"/>
  <c r="V14" i="6"/>
  <c r="P14" i="6"/>
  <c r="AB13" i="6"/>
  <c r="Y13" i="6"/>
  <c r="V13" i="6"/>
  <c r="P13" i="6"/>
  <c r="AA12" i="6"/>
  <c r="Z12" i="6"/>
  <c r="X12" i="6"/>
  <c r="W12" i="6"/>
  <c r="U12" i="6"/>
  <c r="T12" i="6"/>
  <c r="O12" i="6"/>
  <c r="N12" i="6"/>
  <c r="M12" i="6"/>
  <c r="L12" i="6"/>
  <c r="K12" i="6"/>
  <c r="J12" i="6"/>
  <c r="I12" i="6"/>
  <c r="AB11" i="6"/>
  <c r="Y11" i="6"/>
  <c r="V11" i="6"/>
  <c r="P11" i="6"/>
  <c r="AB9" i="6"/>
  <c r="Y9" i="6"/>
  <c r="V9" i="6"/>
  <c r="P9" i="6"/>
  <c r="P12" i="6" s="1"/>
  <c r="C6" i="6"/>
  <c r="C5" i="6"/>
  <c r="B4" i="6"/>
  <c r="S9" i="5"/>
  <c r="T9" i="5" s="1"/>
  <c r="S11" i="5"/>
  <c r="T11" i="5" s="1"/>
  <c r="M12" i="5"/>
  <c r="N12" i="5"/>
  <c r="O12" i="5"/>
  <c r="P12" i="5"/>
  <c r="Q12" i="5"/>
  <c r="R12" i="5"/>
  <c r="S13" i="5"/>
  <c r="T13" i="5" s="1"/>
  <c r="S14" i="5"/>
  <c r="T14" i="5" s="1"/>
  <c r="M15" i="5"/>
  <c r="N15" i="5"/>
  <c r="O15" i="5"/>
  <c r="P15" i="5"/>
  <c r="Q15" i="5"/>
  <c r="R15" i="5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T25" i="5" s="1"/>
  <c r="S27" i="5"/>
  <c r="T27" i="5" s="1"/>
  <c r="S28" i="5"/>
  <c r="T28" i="5" s="1"/>
  <c r="S29" i="5"/>
  <c r="T29" i="5" s="1"/>
  <c r="S30" i="5"/>
  <c r="T30" i="5" s="1"/>
  <c r="M31" i="5"/>
  <c r="N31" i="5"/>
  <c r="O31" i="5"/>
  <c r="P31" i="5"/>
  <c r="Q31" i="5"/>
  <c r="R31" i="5"/>
  <c r="M34" i="5"/>
  <c r="N34" i="5"/>
  <c r="O34" i="5"/>
  <c r="P34" i="5"/>
  <c r="Q34" i="5"/>
  <c r="R34" i="5"/>
  <c r="S35" i="5"/>
  <c r="T35" i="5" s="1"/>
  <c r="S36" i="5"/>
  <c r="T36" i="5" s="1"/>
  <c r="S37" i="5"/>
  <c r="S38" i="5"/>
  <c r="T38" i="5" s="1"/>
  <c r="S39" i="5"/>
  <c r="T39" i="5" s="1"/>
  <c r="S41" i="5"/>
  <c r="T41" i="5" s="1"/>
  <c r="S42" i="5"/>
  <c r="T42" i="5" s="1"/>
  <c r="S43" i="5"/>
  <c r="T43" i="5" s="1"/>
  <c r="S44" i="5"/>
  <c r="T44" i="5" s="1"/>
  <c r="M45" i="5"/>
  <c r="N45" i="5"/>
  <c r="O45" i="5"/>
  <c r="P45" i="5"/>
  <c r="Q45" i="5"/>
  <c r="R45" i="5"/>
  <c r="S51" i="5"/>
  <c r="T51" i="5" s="1"/>
  <c r="S52" i="5"/>
  <c r="T52" i="5" s="1"/>
  <c r="S53" i="5"/>
  <c r="T53" i="5" s="1"/>
  <c r="M54" i="5"/>
  <c r="N54" i="5"/>
  <c r="O54" i="5"/>
  <c r="P54" i="5"/>
  <c r="Q54" i="5"/>
  <c r="R54" i="5"/>
  <c r="S55" i="5"/>
  <c r="T55" i="5" s="1"/>
  <c r="S62" i="5"/>
  <c r="S63" i="5"/>
  <c r="T63" i="5" s="1"/>
  <c r="S64" i="5"/>
  <c r="T64" i="5" s="1"/>
  <c r="M65" i="5"/>
  <c r="N65" i="5"/>
  <c r="O65" i="5"/>
  <c r="P65" i="5"/>
  <c r="Q65" i="5"/>
  <c r="R65" i="5"/>
  <c r="S66" i="5"/>
  <c r="T66" i="5" s="1"/>
  <c r="T68" i="5" s="1"/>
  <c r="M68" i="5"/>
  <c r="N68" i="5"/>
  <c r="O68" i="5"/>
  <c r="P68" i="5"/>
  <c r="Q68" i="5"/>
  <c r="R68" i="5"/>
  <c r="S70" i="5"/>
  <c r="T70" i="5" s="1"/>
  <c r="S75" i="5"/>
  <c r="T75" i="5" s="1"/>
  <c r="M76" i="5"/>
  <c r="N76" i="5"/>
  <c r="O76" i="5"/>
  <c r="P76" i="5"/>
  <c r="Q76" i="5"/>
  <c r="R76" i="5"/>
  <c r="H80" i="5"/>
  <c r="AH76" i="5"/>
  <c r="AG76" i="5"/>
  <c r="AE76" i="5"/>
  <c r="AD76" i="5"/>
  <c r="AB76" i="5"/>
  <c r="AA76" i="5"/>
  <c r="V76" i="5"/>
  <c r="U76" i="5"/>
  <c r="K76" i="5"/>
  <c r="I76" i="5"/>
  <c r="AI71" i="5"/>
  <c r="AF71" i="5"/>
  <c r="AC71" i="5"/>
  <c r="W71" i="5"/>
  <c r="J71" i="5"/>
  <c r="J76" i="5" s="1"/>
  <c r="AI69" i="5"/>
  <c r="AF69" i="5"/>
  <c r="AC69" i="5"/>
  <c r="W69" i="5"/>
  <c r="L69" i="5"/>
  <c r="L76" i="5" s="1"/>
  <c r="AI68" i="5"/>
  <c r="AH68" i="5"/>
  <c r="AG68" i="5"/>
  <c r="AF68" i="5"/>
  <c r="AE68" i="5"/>
  <c r="AD68" i="5"/>
  <c r="AC68" i="5"/>
  <c r="AB68" i="5"/>
  <c r="AA68" i="5"/>
  <c r="W68" i="5"/>
  <c r="V68" i="5"/>
  <c r="U68" i="5"/>
  <c r="L68" i="5"/>
  <c r="K68" i="5"/>
  <c r="J68" i="5"/>
  <c r="I68" i="5"/>
  <c r="AH65" i="5"/>
  <c r="AG65" i="5"/>
  <c r="AE65" i="5"/>
  <c r="AD65" i="5"/>
  <c r="AB65" i="5"/>
  <c r="AA65" i="5"/>
  <c r="V65" i="5"/>
  <c r="U65" i="5"/>
  <c r="L65" i="5"/>
  <c r="K65" i="5"/>
  <c r="J65" i="5"/>
  <c r="I65" i="5"/>
  <c r="AI64" i="5"/>
  <c r="AF64" i="5"/>
  <c r="AC64" i="5"/>
  <c r="W64" i="5"/>
  <c r="AI63" i="5"/>
  <c r="AF63" i="5"/>
  <c r="AC63" i="5"/>
  <c r="W63" i="5"/>
  <c r="AI62" i="5"/>
  <c r="AF62" i="5"/>
  <c r="AC62" i="5"/>
  <c r="W62" i="5"/>
  <c r="AH54" i="5"/>
  <c r="AG54" i="5"/>
  <c r="AE54" i="5"/>
  <c r="AD54" i="5"/>
  <c r="AB54" i="5"/>
  <c r="AA54" i="5"/>
  <c r="V54" i="5"/>
  <c r="U54" i="5"/>
  <c r="K54" i="5"/>
  <c r="J54" i="5"/>
  <c r="I54" i="5"/>
  <c r="AI53" i="5"/>
  <c r="AF53" i="5"/>
  <c r="AC53" i="5"/>
  <c r="W53" i="5"/>
  <c r="AI52" i="5"/>
  <c r="AF52" i="5"/>
  <c r="AC52" i="5"/>
  <c r="W52" i="5"/>
  <c r="AI51" i="5"/>
  <c r="AF51" i="5"/>
  <c r="AC51" i="5"/>
  <c r="W51" i="5"/>
  <c r="AI50" i="5"/>
  <c r="AF50" i="5"/>
  <c r="AC50" i="5"/>
  <c r="W50" i="5"/>
  <c r="AI49" i="5"/>
  <c r="AF49" i="5"/>
  <c r="AC49" i="5"/>
  <c r="W49" i="5"/>
  <c r="AI48" i="5"/>
  <c r="AF48" i="5"/>
  <c r="AC48" i="5"/>
  <c r="W48" i="5"/>
  <c r="AI47" i="5"/>
  <c r="AF47" i="5"/>
  <c r="AC47" i="5"/>
  <c r="W47" i="5"/>
  <c r="AI46" i="5"/>
  <c r="AF46" i="5"/>
  <c r="AC46" i="5"/>
  <c r="W46" i="5"/>
  <c r="L46" i="5"/>
  <c r="L54" i="5" s="1"/>
  <c r="AH45" i="5"/>
  <c r="AG45" i="5"/>
  <c r="AE45" i="5"/>
  <c r="AD45" i="5"/>
  <c r="AB45" i="5"/>
  <c r="AA45" i="5"/>
  <c r="L45" i="5"/>
  <c r="K45" i="5"/>
  <c r="J45" i="5"/>
  <c r="I45" i="5"/>
  <c r="AI44" i="5"/>
  <c r="AF44" i="5"/>
  <c r="AC44" i="5"/>
  <c r="W44" i="5"/>
  <c r="AI43" i="5"/>
  <c r="AF43" i="5"/>
  <c r="AC43" i="5"/>
  <c r="W43" i="5"/>
  <c r="AI42" i="5"/>
  <c r="AF42" i="5"/>
  <c r="AC42" i="5"/>
  <c r="W42" i="5"/>
  <c r="AI41" i="5"/>
  <c r="AF41" i="5"/>
  <c r="AC41" i="5"/>
  <c r="W41" i="5"/>
  <c r="AI40" i="5"/>
  <c r="AF40" i="5"/>
  <c r="AC40" i="5"/>
  <c r="W40" i="5"/>
  <c r="AI39" i="5"/>
  <c r="AF39" i="5"/>
  <c r="AC39" i="5"/>
  <c r="W39" i="5"/>
  <c r="AI38" i="5"/>
  <c r="AF38" i="5"/>
  <c r="AC38" i="5"/>
  <c r="W38" i="5"/>
  <c r="AI37" i="5"/>
  <c r="AF37" i="5"/>
  <c r="AC37" i="5"/>
  <c r="W37" i="5"/>
  <c r="AI36" i="5"/>
  <c r="AF36" i="5"/>
  <c r="AC36" i="5"/>
  <c r="W36" i="5"/>
  <c r="AI35" i="5"/>
  <c r="AF35" i="5"/>
  <c r="AC35" i="5"/>
  <c r="W35" i="5"/>
  <c r="AH34" i="5"/>
  <c r="AG34" i="5"/>
  <c r="AE34" i="5"/>
  <c r="AD34" i="5"/>
  <c r="AB34" i="5"/>
  <c r="AA34" i="5"/>
  <c r="V34" i="5"/>
  <c r="U34" i="5"/>
  <c r="L34" i="5"/>
  <c r="K34" i="5"/>
  <c r="I34" i="5"/>
  <c r="AI33" i="5"/>
  <c r="AF33" i="5"/>
  <c r="AC33" i="5"/>
  <c r="W33" i="5"/>
  <c r="J33" i="5"/>
  <c r="S33" i="5" s="1"/>
  <c r="T33" i="5" s="1"/>
  <c r="AI32" i="5"/>
  <c r="AF32" i="5"/>
  <c r="AC32" i="5"/>
  <c r="W32" i="5"/>
  <c r="J32" i="5"/>
  <c r="S32" i="5" s="1"/>
  <c r="AH31" i="5"/>
  <c r="AG31" i="5"/>
  <c r="AE31" i="5"/>
  <c r="AD31" i="5"/>
  <c r="AB31" i="5"/>
  <c r="AA31" i="5"/>
  <c r="V31" i="5"/>
  <c r="U31" i="5"/>
  <c r="K31" i="5"/>
  <c r="J31" i="5"/>
  <c r="I31" i="5"/>
  <c r="AI30" i="5"/>
  <c r="AF30" i="5"/>
  <c r="AC30" i="5"/>
  <c r="W30" i="5"/>
  <c r="AI29" i="5"/>
  <c r="AF29" i="5"/>
  <c r="AC29" i="5"/>
  <c r="W29" i="5"/>
  <c r="AI28" i="5"/>
  <c r="AF28" i="5"/>
  <c r="AC28" i="5"/>
  <c r="W28" i="5"/>
  <c r="AI27" i="5"/>
  <c r="AF27" i="5"/>
  <c r="AC27" i="5"/>
  <c r="W27" i="5"/>
  <c r="AI26" i="5"/>
  <c r="AF26" i="5"/>
  <c r="AC26" i="5"/>
  <c r="W26" i="5"/>
  <c r="L26" i="5"/>
  <c r="S26" i="5" s="1"/>
  <c r="T26" i="5" s="1"/>
  <c r="AI25" i="5"/>
  <c r="AF25" i="5"/>
  <c r="AC25" i="5"/>
  <c r="W25" i="5"/>
  <c r="AI24" i="5"/>
  <c r="AF24" i="5"/>
  <c r="AC24" i="5"/>
  <c r="W24" i="5"/>
  <c r="AI23" i="5"/>
  <c r="AF23" i="5"/>
  <c r="AC23" i="5"/>
  <c r="W23" i="5"/>
  <c r="AI22" i="5"/>
  <c r="AF22" i="5"/>
  <c r="AC22" i="5"/>
  <c r="W22" i="5"/>
  <c r="AI21" i="5"/>
  <c r="AF21" i="5"/>
  <c r="AC21" i="5"/>
  <c r="W21" i="5"/>
  <c r="AI20" i="5"/>
  <c r="AF20" i="5"/>
  <c r="AC20" i="5"/>
  <c r="W20" i="5"/>
  <c r="AI19" i="5"/>
  <c r="AF19" i="5"/>
  <c r="AC19" i="5"/>
  <c r="W19" i="5"/>
  <c r="AI18" i="5"/>
  <c r="AF18" i="5"/>
  <c r="AC18" i="5"/>
  <c r="W18" i="5"/>
  <c r="AI17" i="5"/>
  <c r="AF17" i="5"/>
  <c r="AC17" i="5"/>
  <c r="W17" i="5"/>
  <c r="AI16" i="5"/>
  <c r="AF16" i="5"/>
  <c r="AC16" i="5"/>
  <c r="W16" i="5"/>
  <c r="AH15" i="5"/>
  <c r="AG15" i="5"/>
  <c r="AE15" i="5"/>
  <c r="AD15" i="5"/>
  <c r="AB15" i="5"/>
  <c r="AA15" i="5"/>
  <c r="V15" i="5"/>
  <c r="U15" i="5"/>
  <c r="L15" i="5"/>
  <c r="K15" i="5"/>
  <c r="J15" i="5"/>
  <c r="I15" i="5"/>
  <c r="AI14" i="5"/>
  <c r="AF14" i="5"/>
  <c r="AC14" i="5"/>
  <c r="W14" i="5"/>
  <c r="AI13" i="5"/>
  <c r="AF13" i="5"/>
  <c r="AC13" i="5"/>
  <c r="W13" i="5"/>
  <c r="AH12" i="5"/>
  <c r="AG12" i="5"/>
  <c r="AE12" i="5"/>
  <c r="AD12" i="5"/>
  <c r="AB12" i="5"/>
  <c r="AA12" i="5"/>
  <c r="V12" i="5"/>
  <c r="U12" i="5"/>
  <c r="L12" i="5"/>
  <c r="K12" i="5"/>
  <c r="J12" i="5"/>
  <c r="I12" i="5"/>
  <c r="AI11" i="5"/>
  <c r="AF11" i="5"/>
  <c r="AC11" i="5"/>
  <c r="W11" i="5"/>
  <c r="AI9" i="5"/>
  <c r="AF9" i="5"/>
  <c r="AC9" i="5"/>
  <c r="W9" i="5"/>
  <c r="C6" i="5"/>
  <c r="C5" i="5"/>
  <c r="B4" i="5"/>
  <c r="U77" i="5" l="1"/>
  <c r="P38" i="6"/>
  <c r="P55" i="6"/>
  <c r="P49" i="6"/>
  <c r="P67" i="6"/>
  <c r="V77" i="5"/>
  <c r="V12" i="6"/>
  <c r="V38" i="6"/>
  <c r="AB16" i="6"/>
  <c r="Y38" i="6"/>
  <c r="P92" i="6"/>
  <c r="V19" i="6"/>
  <c r="AA77" i="5"/>
  <c r="O77" i="5"/>
  <c r="AB77" i="5"/>
  <c r="R77" i="5"/>
  <c r="P77" i="5"/>
  <c r="AG77" i="5"/>
  <c r="M77" i="5"/>
  <c r="M79" i="5" s="1"/>
  <c r="N77" i="5"/>
  <c r="N79" i="5" s="1"/>
  <c r="Q77" i="5"/>
  <c r="I77" i="5"/>
  <c r="AE77" i="5"/>
  <c r="AD77" i="5"/>
  <c r="V64" i="6"/>
  <c r="AB49" i="6"/>
  <c r="AB19" i="6"/>
  <c r="Y92" i="6"/>
  <c r="P16" i="6"/>
  <c r="AB92" i="6"/>
  <c r="Y97" i="6"/>
  <c r="Y12" i="6"/>
  <c r="Y19" i="6"/>
  <c r="P81" i="6"/>
  <c r="V35" i="6"/>
  <c r="Y64" i="6"/>
  <c r="P97" i="6"/>
  <c r="K102" i="6"/>
  <c r="O102" i="6"/>
  <c r="W102" i="6"/>
  <c r="V16" i="6"/>
  <c r="P19" i="6"/>
  <c r="Y35" i="6"/>
  <c r="AB38" i="6"/>
  <c r="AB64" i="6"/>
  <c r="V81" i="6"/>
  <c r="N102" i="6"/>
  <c r="Y16" i="6"/>
  <c r="V55" i="6"/>
  <c r="Y81" i="6"/>
  <c r="V97" i="6"/>
  <c r="I102" i="6"/>
  <c r="Y55" i="6"/>
  <c r="X102" i="6"/>
  <c r="J102" i="6"/>
  <c r="Z102" i="6"/>
  <c r="AB35" i="6"/>
  <c r="AB55" i="6"/>
  <c r="AB97" i="6"/>
  <c r="AB12" i="6"/>
  <c r="V49" i="6"/>
  <c r="P64" i="6"/>
  <c r="AA102" i="6"/>
  <c r="L102" i="6"/>
  <c r="T102" i="6"/>
  <c r="Y49" i="6"/>
  <c r="M102" i="6"/>
  <c r="U102" i="6"/>
  <c r="K77" i="5"/>
  <c r="AH77" i="5"/>
  <c r="S68" i="5"/>
  <c r="S15" i="5"/>
  <c r="S69" i="5"/>
  <c r="T69" i="5" s="1"/>
  <c r="S12" i="5"/>
  <c r="S65" i="5"/>
  <c r="S45" i="5"/>
  <c r="T15" i="5"/>
  <c r="T12" i="5"/>
  <c r="S31" i="5"/>
  <c r="S34" i="5"/>
  <c r="T62" i="5"/>
  <c r="T65" i="5" s="1"/>
  <c r="T37" i="5"/>
  <c r="T45" i="5" s="1"/>
  <c r="T32" i="5"/>
  <c r="T34" i="5" s="1"/>
  <c r="T19" i="5"/>
  <c r="T31" i="5" s="1"/>
  <c r="S46" i="5"/>
  <c r="AC12" i="5"/>
  <c r="AC15" i="5"/>
  <c r="S71" i="5"/>
  <c r="T71" i="5" s="1"/>
  <c r="AC76" i="5"/>
  <c r="AI76" i="5"/>
  <c r="W34" i="5"/>
  <c r="AC34" i="5"/>
  <c r="AF34" i="5"/>
  <c r="AF12" i="5"/>
  <c r="AI15" i="5"/>
  <c r="AF76" i="5"/>
  <c r="J34" i="5"/>
  <c r="J77" i="5" s="1"/>
  <c r="AF54" i="5"/>
  <c r="W65" i="5"/>
  <c r="AI12" i="5"/>
  <c r="AF15" i="5"/>
  <c r="AC31" i="5"/>
  <c r="W45" i="5"/>
  <c r="W15" i="5"/>
  <c r="W54" i="5"/>
  <c r="AF31" i="5"/>
  <c r="AC54" i="5"/>
  <c r="AC65" i="5"/>
  <c r="AF65" i="5"/>
  <c r="AC45" i="5"/>
  <c r="AI34" i="5"/>
  <c r="AF45" i="5"/>
  <c r="AI54" i="5"/>
  <c r="AI65" i="5"/>
  <c r="W76" i="5"/>
  <c r="W12" i="5"/>
  <c r="AI45" i="5"/>
  <c r="L31" i="5"/>
  <c r="L77" i="5" s="1"/>
  <c r="W31" i="5"/>
  <c r="AI31" i="5"/>
  <c r="H106" i="4"/>
  <c r="AI102" i="4"/>
  <c r="AH102" i="4"/>
  <c r="AG102" i="4"/>
  <c r="AF102" i="4"/>
  <c r="AE102" i="4"/>
  <c r="AD102" i="4"/>
  <c r="AC102" i="4"/>
  <c r="AB102" i="4"/>
  <c r="AA102" i="4"/>
  <c r="W102" i="4"/>
  <c r="V102" i="4"/>
  <c r="U102" i="4"/>
  <c r="R102" i="4"/>
  <c r="Q102" i="4"/>
  <c r="P102" i="4"/>
  <c r="O102" i="4"/>
  <c r="N102" i="4"/>
  <c r="M102" i="4"/>
  <c r="L102" i="4"/>
  <c r="K102" i="4"/>
  <c r="J102" i="4"/>
  <c r="I102" i="4"/>
  <c r="S99" i="4"/>
  <c r="T99" i="4" s="1"/>
  <c r="T102" i="4" s="1"/>
  <c r="AH98" i="4"/>
  <c r="AG98" i="4"/>
  <c r="AE98" i="4"/>
  <c r="AD98" i="4"/>
  <c r="AB98" i="4"/>
  <c r="AA98" i="4"/>
  <c r="V98" i="4"/>
  <c r="U98" i="4"/>
  <c r="R98" i="4"/>
  <c r="Q98" i="4"/>
  <c r="P98" i="4"/>
  <c r="O98" i="4"/>
  <c r="N98" i="4"/>
  <c r="M98" i="4"/>
  <c r="L98" i="4"/>
  <c r="K98" i="4"/>
  <c r="J98" i="4"/>
  <c r="I98" i="4"/>
  <c r="AI95" i="4"/>
  <c r="AF95" i="4"/>
  <c r="AC95" i="4"/>
  <c r="W95" i="4"/>
  <c r="S95" i="4"/>
  <c r="AI94" i="4"/>
  <c r="AF94" i="4"/>
  <c r="AC94" i="4"/>
  <c r="W94" i="4"/>
  <c r="S94" i="4"/>
  <c r="T94" i="4" s="1"/>
  <c r="AH93" i="4"/>
  <c r="AG93" i="4"/>
  <c r="AE93" i="4"/>
  <c r="AD93" i="4"/>
  <c r="AB93" i="4"/>
  <c r="AA93" i="4"/>
  <c r="V93" i="4"/>
  <c r="U93" i="4"/>
  <c r="R93" i="4"/>
  <c r="Q93" i="4"/>
  <c r="P93" i="4"/>
  <c r="O93" i="4"/>
  <c r="N93" i="4"/>
  <c r="M93" i="4"/>
  <c r="K93" i="4"/>
  <c r="I93" i="4"/>
  <c r="S92" i="4"/>
  <c r="T92" i="4" s="1"/>
  <c r="AI88" i="4"/>
  <c r="AF88" i="4"/>
  <c r="AC88" i="4"/>
  <c r="W88" i="4"/>
  <c r="J88" i="4"/>
  <c r="J93" i="4" s="1"/>
  <c r="S87" i="4"/>
  <c r="T87" i="4" s="1"/>
  <c r="AI86" i="4"/>
  <c r="AF86" i="4"/>
  <c r="AC86" i="4"/>
  <c r="W86" i="4"/>
  <c r="L86" i="4"/>
  <c r="L93" i="4" s="1"/>
  <c r="AI85" i="4"/>
  <c r="AH85" i="4"/>
  <c r="AG85" i="4"/>
  <c r="AF85" i="4"/>
  <c r="AE85" i="4"/>
  <c r="AD85" i="4"/>
  <c r="AC85" i="4"/>
  <c r="AB85" i="4"/>
  <c r="AA85" i="4"/>
  <c r="W85" i="4"/>
  <c r="V85" i="4"/>
  <c r="U85" i="4"/>
  <c r="R85" i="4"/>
  <c r="Q85" i="4"/>
  <c r="P85" i="4"/>
  <c r="O85" i="4"/>
  <c r="N85" i="4"/>
  <c r="M85" i="4"/>
  <c r="L85" i="4"/>
  <c r="K85" i="4"/>
  <c r="J85" i="4"/>
  <c r="I85" i="4"/>
  <c r="S83" i="4"/>
  <c r="S85" i="4" s="1"/>
  <c r="AH82" i="4"/>
  <c r="AG82" i="4"/>
  <c r="AE82" i="4"/>
  <c r="AD82" i="4"/>
  <c r="AB82" i="4"/>
  <c r="AA82" i="4"/>
  <c r="V82" i="4"/>
  <c r="U82" i="4"/>
  <c r="R82" i="4"/>
  <c r="Q82" i="4"/>
  <c r="P82" i="4"/>
  <c r="O82" i="4"/>
  <c r="N82" i="4"/>
  <c r="M82" i="4"/>
  <c r="L82" i="4"/>
  <c r="K82" i="4"/>
  <c r="J82" i="4"/>
  <c r="I82" i="4"/>
  <c r="AI81" i="4"/>
  <c r="AF81" i="4"/>
  <c r="AC81" i="4"/>
  <c r="W81" i="4"/>
  <c r="S81" i="4"/>
  <c r="T81" i="4" s="1"/>
  <c r="AI80" i="4"/>
  <c r="AF80" i="4"/>
  <c r="AC80" i="4"/>
  <c r="W80" i="4"/>
  <c r="S80" i="4"/>
  <c r="T80" i="4" s="1"/>
  <c r="AI79" i="4"/>
  <c r="AF79" i="4"/>
  <c r="AC79" i="4"/>
  <c r="W79" i="4"/>
  <c r="S79" i="4"/>
  <c r="T79" i="4" s="1"/>
  <c r="S72" i="4"/>
  <c r="T72" i="4" s="1"/>
  <c r="AI71" i="4"/>
  <c r="AH71" i="4"/>
  <c r="AG71" i="4"/>
  <c r="AF71" i="4"/>
  <c r="AE71" i="4"/>
  <c r="AD71" i="4"/>
  <c r="AC71" i="4"/>
  <c r="AB71" i="4"/>
  <c r="AA71" i="4"/>
  <c r="W71" i="4"/>
  <c r="V71" i="4"/>
  <c r="U71" i="4"/>
  <c r="R71" i="4"/>
  <c r="Q71" i="4"/>
  <c r="P71" i="4"/>
  <c r="O71" i="4"/>
  <c r="N71" i="4"/>
  <c r="M71" i="4"/>
  <c r="L71" i="4"/>
  <c r="K71" i="4"/>
  <c r="J71" i="4"/>
  <c r="I71" i="4"/>
  <c r="S70" i="4"/>
  <c r="T70" i="4" s="1"/>
  <c r="S69" i="4"/>
  <c r="T69" i="4" s="1"/>
  <c r="AI68" i="4"/>
  <c r="AH68" i="4"/>
  <c r="AG68" i="4"/>
  <c r="AF68" i="4"/>
  <c r="AE68" i="4"/>
  <c r="AD68" i="4"/>
  <c r="AC68" i="4"/>
  <c r="AB68" i="4"/>
  <c r="AA68" i="4"/>
  <c r="W68" i="4"/>
  <c r="V68" i="4"/>
  <c r="U68" i="4"/>
  <c r="R68" i="4"/>
  <c r="Q68" i="4"/>
  <c r="P68" i="4"/>
  <c r="O68" i="4"/>
  <c r="N68" i="4"/>
  <c r="M68" i="4"/>
  <c r="L68" i="4"/>
  <c r="K68" i="4"/>
  <c r="J68" i="4"/>
  <c r="I68" i="4"/>
  <c r="S66" i="4"/>
  <c r="T66" i="4" s="1"/>
  <c r="T68" i="4" s="1"/>
  <c r="AH65" i="4"/>
  <c r="AG65" i="4"/>
  <c r="AE65" i="4"/>
  <c r="AD65" i="4"/>
  <c r="AB65" i="4"/>
  <c r="AA65" i="4"/>
  <c r="V65" i="4"/>
  <c r="U65" i="4"/>
  <c r="R65" i="4"/>
  <c r="Q65" i="4"/>
  <c r="P65" i="4"/>
  <c r="O65" i="4"/>
  <c r="N65" i="4"/>
  <c r="M65" i="4"/>
  <c r="K65" i="4"/>
  <c r="J65" i="4"/>
  <c r="I65" i="4"/>
  <c r="AI64" i="4"/>
  <c r="AF64" i="4"/>
  <c r="AC64" i="4"/>
  <c r="W64" i="4"/>
  <c r="S64" i="4"/>
  <c r="T64" i="4" s="1"/>
  <c r="AI63" i="4"/>
  <c r="AF63" i="4"/>
  <c r="AC63" i="4"/>
  <c r="W63" i="4"/>
  <c r="S63" i="4"/>
  <c r="T63" i="4" s="1"/>
  <c r="AI62" i="4"/>
  <c r="AF62" i="4"/>
  <c r="AC62" i="4"/>
  <c r="W62" i="4"/>
  <c r="S62" i="4"/>
  <c r="T62" i="4" s="1"/>
  <c r="AI61" i="4"/>
  <c r="AF61" i="4"/>
  <c r="AC61" i="4"/>
  <c r="W61" i="4"/>
  <c r="AI60" i="4"/>
  <c r="AF60" i="4"/>
  <c r="AC60" i="4"/>
  <c r="W60" i="4"/>
  <c r="AI59" i="4"/>
  <c r="AF59" i="4"/>
  <c r="AC59" i="4"/>
  <c r="W59" i="4"/>
  <c r="AI58" i="4"/>
  <c r="AF58" i="4"/>
  <c r="AC58" i="4"/>
  <c r="W58" i="4"/>
  <c r="AI57" i="4"/>
  <c r="AF57" i="4"/>
  <c r="AC57" i="4"/>
  <c r="W57" i="4"/>
  <c r="L57" i="4"/>
  <c r="L65" i="4" s="1"/>
  <c r="AH56" i="4"/>
  <c r="AG56" i="4"/>
  <c r="AE56" i="4"/>
  <c r="AD56" i="4"/>
  <c r="AB56" i="4"/>
  <c r="AA56" i="4"/>
  <c r="V56" i="4"/>
  <c r="U56" i="4"/>
  <c r="R56" i="4"/>
  <c r="Q56" i="4"/>
  <c r="P56" i="4"/>
  <c r="O56" i="4"/>
  <c r="N56" i="4"/>
  <c r="M56" i="4"/>
  <c r="L56" i="4"/>
  <c r="K56" i="4"/>
  <c r="J56" i="4"/>
  <c r="I56" i="4"/>
  <c r="AI55" i="4"/>
  <c r="AF55" i="4"/>
  <c r="AC55" i="4"/>
  <c r="W55" i="4"/>
  <c r="S55" i="4"/>
  <c r="T55" i="4" s="1"/>
  <c r="AI54" i="4"/>
  <c r="AF54" i="4"/>
  <c r="AC54" i="4"/>
  <c r="W54" i="4"/>
  <c r="AI53" i="4"/>
  <c r="AF53" i="4"/>
  <c r="AC53" i="4"/>
  <c r="W53" i="4"/>
  <c r="AI52" i="4"/>
  <c r="AF52" i="4"/>
  <c r="AC52" i="4"/>
  <c r="W52" i="4"/>
  <c r="AI51" i="4"/>
  <c r="AF51" i="4"/>
  <c r="AC51" i="4"/>
  <c r="W51" i="4"/>
  <c r="S51" i="4"/>
  <c r="AH50" i="4"/>
  <c r="AG50" i="4"/>
  <c r="AE50" i="4"/>
  <c r="AD50" i="4"/>
  <c r="AB50" i="4"/>
  <c r="AA50" i="4"/>
  <c r="R50" i="4"/>
  <c r="Q50" i="4"/>
  <c r="P50" i="4"/>
  <c r="O50" i="4"/>
  <c r="N50" i="4"/>
  <c r="M50" i="4"/>
  <c r="L50" i="4"/>
  <c r="K50" i="4"/>
  <c r="J50" i="4"/>
  <c r="I50" i="4"/>
  <c r="AI49" i="4"/>
  <c r="AF49" i="4"/>
  <c r="AC49" i="4"/>
  <c r="W49" i="4"/>
  <c r="S49" i="4"/>
  <c r="T49" i="4" s="1"/>
  <c r="AI48" i="4"/>
  <c r="AF48" i="4"/>
  <c r="AC48" i="4"/>
  <c r="W48" i="4"/>
  <c r="S48" i="4"/>
  <c r="T48" i="4" s="1"/>
  <c r="AI47" i="4"/>
  <c r="AF47" i="4"/>
  <c r="AC47" i="4"/>
  <c r="W47" i="4"/>
  <c r="S47" i="4"/>
  <c r="T47" i="4" s="1"/>
  <c r="AI46" i="4"/>
  <c r="AF46" i="4"/>
  <c r="AC46" i="4"/>
  <c r="W46" i="4"/>
  <c r="S46" i="4"/>
  <c r="T46" i="4" s="1"/>
  <c r="AI45" i="4"/>
  <c r="AF45" i="4"/>
  <c r="AC45" i="4"/>
  <c r="W45" i="4"/>
  <c r="AI44" i="4"/>
  <c r="AF44" i="4"/>
  <c r="AC44" i="4"/>
  <c r="W44" i="4"/>
  <c r="S44" i="4"/>
  <c r="T44" i="4" s="1"/>
  <c r="AI43" i="4"/>
  <c r="AF43" i="4"/>
  <c r="AC43" i="4"/>
  <c r="W43" i="4"/>
  <c r="S43" i="4"/>
  <c r="T43" i="4" s="1"/>
  <c r="AI42" i="4"/>
  <c r="AF42" i="4"/>
  <c r="AC42" i="4"/>
  <c r="W42" i="4"/>
  <c r="S42" i="4"/>
  <c r="T42" i="4" s="1"/>
  <c r="AI41" i="4"/>
  <c r="AF41" i="4"/>
  <c r="AC41" i="4"/>
  <c r="W41" i="4"/>
  <c r="S41" i="4"/>
  <c r="T41" i="4" s="1"/>
  <c r="AI40" i="4"/>
  <c r="AF40" i="4"/>
  <c r="AC40" i="4"/>
  <c r="W40" i="4"/>
  <c r="S40" i="4"/>
  <c r="AH39" i="4"/>
  <c r="AG39" i="4"/>
  <c r="AE39" i="4"/>
  <c r="AD39" i="4"/>
  <c r="AB39" i="4"/>
  <c r="AA39" i="4"/>
  <c r="V39" i="4"/>
  <c r="U39" i="4"/>
  <c r="R39" i="4"/>
  <c r="Q39" i="4"/>
  <c r="P39" i="4"/>
  <c r="O39" i="4"/>
  <c r="N39" i="4"/>
  <c r="M39" i="4"/>
  <c r="L39" i="4"/>
  <c r="K39" i="4"/>
  <c r="I39" i="4"/>
  <c r="AI38" i="4"/>
  <c r="AF38" i="4"/>
  <c r="AC38" i="4"/>
  <c r="W38" i="4"/>
  <c r="J38" i="4"/>
  <c r="S38" i="4" s="1"/>
  <c r="T38" i="4" s="1"/>
  <c r="AI37" i="4"/>
  <c r="AF37" i="4"/>
  <c r="AC37" i="4"/>
  <c r="W37" i="4"/>
  <c r="W39" i="4" s="1"/>
  <c r="J37" i="4"/>
  <c r="S37" i="4" s="1"/>
  <c r="T37" i="4" s="1"/>
  <c r="AH36" i="4"/>
  <c r="AG36" i="4"/>
  <c r="AE36" i="4"/>
  <c r="AD36" i="4"/>
  <c r="AB36" i="4"/>
  <c r="AA36" i="4"/>
  <c r="V36" i="4"/>
  <c r="U36" i="4"/>
  <c r="R36" i="4"/>
  <c r="Q36" i="4"/>
  <c r="P36" i="4"/>
  <c r="O36" i="4"/>
  <c r="N36" i="4"/>
  <c r="M36" i="4"/>
  <c r="K36" i="4"/>
  <c r="J36" i="4"/>
  <c r="I36" i="4"/>
  <c r="AI35" i="4"/>
  <c r="AF35" i="4"/>
  <c r="AC35" i="4"/>
  <c r="W35" i="4"/>
  <c r="S35" i="4"/>
  <c r="T35" i="4" s="1"/>
  <c r="AI34" i="4"/>
  <c r="AF34" i="4"/>
  <c r="AC34" i="4"/>
  <c r="W34" i="4"/>
  <c r="S34" i="4"/>
  <c r="T34" i="4" s="1"/>
  <c r="AI33" i="4"/>
  <c r="AF33" i="4"/>
  <c r="AC33" i="4"/>
  <c r="W33" i="4"/>
  <c r="S33" i="4"/>
  <c r="T33" i="4" s="1"/>
  <c r="AI32" i="4"/>
  <c r="AF32" i="4"/>
  <c r="AC32" i="4"/>
  <c r="W32" i="4"/>
  <c r="S32" i="4"/>
  <c r="T32" i="4" s="1"/>
  <c r="AI31" i="4"/>
  <c r="AF31" i="4"/>
  <c r="AC31" i="4"/>
  <c r="W31" i="4"/>
  <c r="L31" i="4"/>
  <c r="S31" i="4" s="1"/>
  <c r="T31" i="4" s="1"/>
  <c r="AI30" i="4"/>
  <c r="AF30" i="4"/>
  <c r="AC30" i="4"/>
  <c r="W30" i="4"/>
  <c r="S30" i="4"/>
  <c r="T30" i="4" s="1"/>
  <c r="AI29" i="4"/>
  <c r="AF29" i="4"/>
  <c r="AC29" i="4"/>
  <c r="W29" i="4"/>
  <c r="S29" i="4"/>
  <c r="T29" i="4" s="1"/>
  <c r="AI28" i="4"/>
  <c r="AF28" i="4"/>
  <c r="AC28" i="4"/>
  <c r="W28" i="4"/>
  <c r="S28" i="4"/>
  <c r="T28" i="4" s="1"/>
  <c r="AI27" i="4"/>
  <c r="AF27" i="4"/>
  <c r="AC27" i="4"/>
  <c r="W27" i="4"/>
  <c r="S27" i="4"/>
  <c r="T27" i="4" s="1"/>
  <c r="AI26" i="4"/>
  <c r="AF26" i="4"/>
  <c r="AC26" i="4"/>
  <c r="W26" i="4"/>
  <c r="S26" i="4"/>
  <c r="T26" i="4" s="1"/>
  <c r="AI25" i="4"/>
  <c r="AF25" i="4"/>
  <c r="AC25" i="4"/>
  <c r="W25" i="4"/>
  <c r="S25" i="4"/>
  <c r="T25" i="4" s="1"/>
  <c r="AI24" i="4"/>
  <c r="AF24" i="4"/>
  <c r="AC24" i="4"/>
  <c r="W24" i="4"/>
  <c r="S24" i="4"/>
  <c r="T24" i="4" s="1"/>
  <c r="AI23" i="4"/>
  <c r="AF23" i="4"/>
  <c r="AC23" i="4"/>
  <c r="W23" i="4"/>
  <c r="S23" i="4"/>
  <c r="T23" i="4" s="1"/>
  <c r="AI22" i="4"/>
  <c r="AF22" i="4"/>
  <c r="AC22" i="4"/>
  <c r="W22" i="4"/>
  <c r="S22" i="4"/>
  <c r="T22" i="4" s="1"/>
  <c r="AI21" i="4"/>
  <c r="AF21" i="4"/>
  <c r="AC21" i="4"/>
  <c r="W21" i="4"/>
  <c r="S21" i="4"/>
  <c r="AH20" i="4"/>
  <c r="AG20" i="4"/>
  <c r="AE20" i="4"/>
  <c r="AD20" i="4"/>
  <c r="AB20" i="4"/>
  <c r="AA20" i="4"/>
  <c r="V20" i="4"/>
  <c r="U20" i="4"/>
  <c r="R20" i="4"/>
  <c r="Q20" i="4"/>
  <c r="P20" i="4"/>
  <c r="O20" i="4"/>
  <c r="N20" i="4"/>
  <c r="M20" i="4"/>
  <c r="L20" i="4"/>
  <c r="K20" i="4"/>
  <c r="J20" i="4"/>
  <c r="I20" i="4"/>
  <c r="AI19" i="4"/>
  <c r="AF19" i="4"/>
  <c r="AC19" i="4"/>
  <c r="W19" i="4"/>
  <c r="S19" i="4"/>
  <c r="T19" i="4" s="1"/>
  <c r="AI18" i="4"/>
  <c r="AF18" i="4"/>
  <c r="AC18" i="4"/>
  <c r="W18" i="4"/>
  <c r="S18" i="4"/>
  <c r="T18" i="4" s="1"/>
  <c r="AH17" i="4"/>
  <c r="AG17" i="4"/>
  <c r="AE17" i="4"/>
  <c r="AD17" i="4"/>
  <c r="AB17" i="4"/>
  <c r="AA17" i="4"/>
  <c r="V17" i="4"/>
  <c r="U17" i="4"/>
  <c r="R17" i="4"/>
  <c r="Q17" i="4"/>
  <c r="P17" i="4"/>
  <c r="O17" i="4"/>
  <c r="N17" i="4"/>
  <c r="M17" i="4"/>
  <c r="L17" i="4"/>
  <c r="K17" i="4"/>
  <c r="J17" i="4"/>
  <c r="I17" i="4"/>
  <c r="AI16" i="4"/>
  <c r="AF16" i="4"/>
  <c r="AC16" i="4"/>
  <c r="W16" i="4"/>
  <c r="AI15" i="4"/>
  <c r="AF15" i="4"/>
  <c r="AC15" i="4"/>
  <c r="W15" i="4"/>
  <c r="AI14" i="4"/>
  <c r="AF14" i="4"/>
  <c r="AC14" i="4"/>
  <c r="W14" i="4"/>
  <c r="S14" i="4"/>
  <c r="T14" i="4" s="1"/>
  <c r="T17" i="4" s="1"/>
  <c r="AH13" i="4"/>
  <c r="AG13" i="4"/>
  <c r="AE13" i="4"/>
  <c r="AD13" i="4"/>
  <c r="AB13" i="4"/>
  <c r="AA13" i="4"/>
  <c r="V13" i="4"/>
  <c r="U13" i="4"/>
  <c r="R13" i="4"/>
  <c r="Q13" i="4"/>
  <c r="P13" i="4"/>
  <c r="O13" i="4"/>
  <c r="N13" i="4"/>
  <c r="M13" i="4"/>
  <c r="L13" i="4"/>
  <c r="K13" i="4"/>
  <c r="J13" i="4"/>
  <c r="I13" i="4"/>
  <c r="AI12" i="4"/>
  <c r="AF12" i="4"/>
  <c r="AC12" i="4"/>
  <c r="W12" i="4"/>
  <c r="S12" i="4"/>
  <c r="T12" i="4" s="1"/>
  <c r="AI10" i="4"/>
  <c r="AI13" i="4" s="1"/>
  <c r="AF10" i="4"/>
  <c r="AC10" i="4"/>
  <c r="S10" i="4"/>
  <c r="C7" i="4"/>
  <c r="C6" i="4"/>
  <c r="B5" i="4"/>
  <c r="W93" i="4" l="1"/>
  <c r="AF82" i="4"/>
  <c r="AI17" i="4"/>
  <c r="AC93" i="4"/>
  <c r="W36" i="4"/>
  <c r="AC20" i="4"/>
  <c r="W20" i="4"/>
  <c r="S88" i="4"/>
  <c r="T88" i="4" s="1"/>
  <c r="L36" i="4"/>
  <c r="Y102" i="6"/>
  <c r="AF93" i="4"/>
  <c r="AF20" i="4"/>
  <c r="AF17" i="4"/>
  <c r="W17" i="4"/>
  <c r="AI98" i="4"/>
  <c r="AI39" i="4"/>
  <c r="S56" i="4"/>
  <c r="W65" i="4"/>
  <c r="AF98" i="4"/>
  <c r="W82" i="4"/>
  <c r="W98" i="4"/>
  <c r="W77" i="5"/>
  <c r="AF56" i="4"/>
  <c r="S71" i="4"/>
  <c r="AC13" i="4"/>
  <c r="T39" i="4"/>
  <c r="T51" i="4"/>
  <c r="T56" i="4" s="1"/>
  <c r="T20" i="4"/>
  <c r="AC39" i="4"/>
  <c r="AF50" i="4"/>
  <c r="AI93" i="4"/>
  <c r="AC98" i="4"/>
  <c r="AI50" i="4"/>
  <c r="T82" i="4"/>
  <c r="W13" i="4"/>
  <c r="AI56" i="4"/>
  <c r="R103" i="4"/>
  <c r="AD103" i="4"/>
  <c r="AI20" i="4"/>
  <c r="AI36" i="4"/>
  <c r="S13" i="4"/>
  <c r="AF77" i="5"/>
  <c r="AI77" i="5"/>
  <c r="M81" i="5"/>
  <c r="AC77" i="5"/>
  <c r="V102" i="6"/>
  <c r="P102" i="6"/>
  <c r="AB102" i="6"/>
  <c r="J78" i="5"/>
  <c r="T76" i="5"/>
  <c r="S54" i="5"/>
  <c r="T46" i="5"/>
  <c r="T54" i="5" s="1"/>
  <c r="T77" i="5" s="1"/>
  <c r="S76" i="5"/>
  <c r="S77" i="5" s="1"/>
  <c r="J39" i="4"/>
  <c r="T10" i="4"/>
  <c r="T13" i="4" s="1"/>
  <c r="AC17" i="4"/>
  <c r="W56" i="4"/>
  <c r="S57" i="4"/>
  <c r="S65" i="4" s="1"/>
  <c r="T83" i="4"/>
  <c r="T85" i="4" s="1"/>
  <c r="S98" i="4"/>
  <c r="N103" i="4"/>
  <c r="N105" i="4" s="1"/>
  <c r="V103" i="4"/>
  <c r="AF36" i="4"/>
  <c r="AC36" i="4"/>
  <c r="S50" i="4"/>
  <c r="AH103" i="4"/>
  <c r="T40" i="4"/>
  <c r="T50" i="4" s="1"/>
  <c r="T71" i="4"/>
  <c r="AG103" i="4"/>
  <c r="J103" i="4"/>
  <c r="S20" i="4"/>
  <c r="AC65" i="4"/>
  <c r="U103" i="4"/>
  <c r="AC82" i="4"/>
  <c r="P103" i="4"/>
  <c r="I103" i="4"/>
  <c r="Q103" i="4"/>
  <c r="AE103" i="4"/>
  <c r="AF13" i="4"/>
  <c r="AC56" i="4"/>
  <c r="AF65" i="4"/>
  <c r="AI82" i="4"/>
  <c r="S86" i="4"/>
  <c r="O103" i="4"/>
  <c r="AA103" i="4"/>
  <c r="AF39" i="4"/>
  <c r="AC50" i="4"/>
  <c r="AI65" i="4"/>
  <c r="M103" i="4"/>
  <c r="M105" i="4" s="1"/>
  <c r="K103" i="4"/>
  <c r="S102" i="4"/>
  <c r="AB103" i="4"/>
  <c r="S36" i="4"/>
  <c r="L103" i="4"/>
  <c r="S68" i="4"/>
  <c r="S82" i="4"/>
  <c r="T21" i="4"/>
  <c r="T36" i="4" s="1"/>
  <c r="S39" i="4"/>
  <c r="T95" i="4"/>
  <c r="T98" i="4" s="1"/>
  <c r="S17" i="4"/>
  <c r="S93" i="4" l="1"/>
  <c r="W103" i="4"/>
  <c r="AC103" i="4"/>
  <c r="AI103" i="4"/>
  <c r="AF103" i="4"/>
  <c r="T86" i="4"/>
  <c r="T93" i="4" s="1"/>
  <c r="S80" i="5"/>
  <c r="S103" i="4"/>
  <c r="M107" i="4"/>
  <c r="J104" i="4"/>
  <c r="T57" i="4"/>
  <c r="T65" i="4" s="1"/>
  <c r="T103" i="4" s="1"/>
  <c r="S106" i="4" l="1"/>
</calcChain>
</file>

<file path=xl/sharedStrings.xml><?xml version="1.0" encoding="utf-8"?>
<sst xmlns="http://schemas.openxmlformats.org/spreadsheetml/2006/main" count="1198" uniqueCount="145">
  <si>
    <t>Facultatea</t>
  </si>
  <si>
    <t>Domeniul de licenţă</t>
  </si>
  <si>
    <t>Forma de învăţământ</t>
  </si>
  <si>
    <t>Biologie</t>
  </si>
  <si>
    <t>Biochimie</t>
  </si>
  <si>
    <t>A</t>
  </si>
  <si>
    <t>IF</t>
  </si>
  <si>
    <t>AP</t>
  </si>
  <si>
    <t>Ecologie şi protecţia mediului</t>
  </si>
  <si>
    <t>Chimie</t>
  </si>
  <si>
    <t>Biochimie tehnologică</t>
  </si>
  <si>
    <t>Chimie medicală</t>
  </si>
  <si>
    <t>Drept</t>
  </si>
  <si>
    <t>IFR</t>
  </si>
  <si>
    <t>Administrarea afacerilor (în limba engleză)</t>
  </si>
  <si>
    <t>Economia comerţului, turismului şi serviciilor</t>
  </si>
  <si>
    <t>Cibernetică, statistică şi informatică economică</t>
  </si>
  <si>
    <t>Informatică economică</t>
  </si>
  <si>
    <t>Statistică şi previziune economică</t>
  </si>
  <si>
    <t>Contabilitate</t>
  </si>
  <si>
    <t>Contabilitate şi informatică de gestiune</t>
  </si>
  <si>
    <t>Economie</t>
  </si>
  <si>
    <t>Economie şi finanţe (în limba engleză - Economics and finance)</t>
  </si>
  <si>
    <t>Economie şi afaceri internaţionale</t>
  </si>
  <si>
    <t>Finanţe</t>
  </si>
  <si>
    <t>Finanţe şi bănci</t>
  </si>
  <si>
    <t>ID</t>
  </si>
  <si>
    <t>Management</t>
  </si>
  <si>
    <t>Marketing</t>
  </si>
  <si>
    <t>Administraţie publică</t>
  </si>
  <si>
    <t>Educaţie fizică şi sport</t>
  </si>
  <si>
    <t>Educaţie fizică şi sportivă</t>
  </si>
  <si>
    <t>Kinetoterapie</t>
  </si>
  <si>
    <t>Asistenţă socială</t>
  </si>
  <si>
    <t>Filosofie</t>
  </si>
  <si>
    <t>Relaţii internaţionale şi studii europene</t>
  </si>
  <si>
    <t>Sociologie</t>
  </si>
  <si>
    <t>Resurse umane</t>
  </si>
  <si>
    <t>Ştiinţe ale comunicării</t>
  </si>
  <si>
    <t>Comunicare şi relaţii publice</t>
  </si>
  <si>
    <t>Ştiinţe politice</t>
  </si>
  <si>
    <t>Fizică</t>
  </si>
  <si>
    <t>Biofizică</t>
  </si>
  <si>
    <t>Fizică informatică</t>
  </si>
  <si>
    <t>Fizică medicală</t>
  </si>
  <si>
    <t>Fizică tehnologică</t>
  </si>
  <si>
    <t>Geografie</t>
  </si>
  <si>
    <t>Geografia turismului</t>
  </si>
  <si>
    <t>Geografia turismului (în limba franceză)</t>
  </si>
  <si>
    <t>Hidrologie şi meteorologie</t>
  </si>
  <si>
    <t>Planificare teritorială</t>
  </si>
  <si>
    <t>Geologie</t>
  </si>
  <si>
    <t>Geochimie</t>
  </si>
  <si>
    <t>Inginerie geologică</t>
  </si>
  <si>
    <t>Geografia mediului</t>
  </si>
  <si>
    <t>Informatică</t>
  </si>
  <si>
    <t>Informatică (în limba engleză)</t>
  </si>
  <si>
    <t>Istorie</t>
  </si>
  <si>
    <t>Studii culturale</t>
  </si>
  <si>
    <t>Limbă şi literatură</t>
  </si>
  <si>
    <t>Limbi moderne aplicate</t>
  </si>
  <si>
    <t>Studii americane</t>
  </si>
  <si>
    <t>Jurnalism</t>
  </si>
  <si>
    <t>Matematică</t>
  </si>
  <si>
    <t>Matematică informatică</t>
  </si>
  <si>
    <t>Psihologie</t>
  </si>
  <si>
    <t>Ştiinţe ale educaţiei</t>
  </si>
  <si>
    <t>Pedagogie</t>
  </si>
  <si>
    <t>Psihopedagogie specială</t>
  </si>
  <si>
    <t>Teologie</t>
  </si>
  <si>
    <t>Arte vizuale</t>
  </si>
  <si>
    <t>Artă sacră</t>
  </si>
  <si>
    <t>Teologie ortodoxă asistenţă socială</t>
  </si>
  <si>
    <t>Teologie ortodoxă didactică</t>
  </si>
  <si>
    <t>Teologie ortodoxă pastorală</t>
  </si>
  <si>
    <t>Ştiinţa mediului</t>
  </si>
  <si>
    <t>Limba de predare</t>
  </si>
  <si>
    <t>română</t>
  </si>
  <si>
    <t>franceză</t>
  </si>
  <si>
    <t>engleză</t>
  </si>
  <si>
    <t>Administrarea afacerilor</t>
  </si>
  <si>
    <t>Ştiinţe administrative</t>
  </si>
  <si>
    <t>Kinetoterapie şi motricitate specială</t>
  </si>
  <si>
    <t>Ştiinţe inginereşti aplicate</t>
  </si>
  <si>
    <t>Limba şi literatura română - Literatură universală şi comparată</t>
  </si>
  <si>
    <t>Pedagogia învăţământului primar şi preşcolar</t>
  </si>
  <si>
    <t>din care, în limba</t>
  </si>
  <si>
    <t>BUGET</t>
  </si>
  <si>
    <t xml:space="preserve">Specializarea/ Programul de studii universitare de licenţă </t>
  </si>
  <si>
    <t>Nr.</t>
  </si>
  <si>
    <t>TOTAL:</t>
  </si>
  <si>
    <t>TOTAL UNIVERSITATE:</t>
  </si>
  <si>
    <t>Economie şi Administrarea Afacerilor</t>
  </si>
  <si>
    <t>Educaţie Fizică şi Sport</t>
  </si>
  <si>
    <t>Filosofie şi Ştiinţe Social- Politice</t>
  </si>
  <si>
    <t>Geografie şi Geologie</t>
  </si>
  <si>
    <t>Litere</t>
  </si>
  <si>
    <t>Psihologie şi Ştiinţe ale Educaţiei</t>
  </si>
  <si>
    <t>Teologie Ortodoxă</t>
  </si>
  <si>
    <t>Teologie Romano - Catolică</t>
  </si>
  <si>
    <t>Teologie romano-catolică pastorală</t>
  </si>
  <si>
    <t>Teologie romano-catolică didactică</t>
  </si>
  <si>
    <t>Teologie romano-catolică asistenţă socială</t>
  </si>
  <si>
    <t>(A)/ (AP)</t>
  </si>
  <si>
    <t>Capacitate de şcolarizare</t>
  </si>
  <si>
    <t>TAXĂ
IF</t>
  </si>
  <si>
    <t>TAXĂ
ID/IFR</t>
  </si>
  <si>
    <t>Pedagogie socială</t>
  </si>
  <si>
    <t>total:</t>
  </si>
  <si>
    <r>
      <rPr>
        <b/>
        <sz val="11"/>
        <color rgb="FF000000"/>
        <rFont val="Arial"/>
        <family val="2"/>
      </rPr>
      <t>Traducere şi interpretare</t>
    </r>
    <r>
      <rPr>
        <b/>
        <i/>
        <sz val="10"/>
        <color rgb="FF000000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(dublă specializare, în combinaţie cu urmatoarele limbi: engleză, franceză, germană)</t>
    </r>
  </si>
  <si>
    <r>
      <rPr>
        <b/>
        <sz val="11"/>
        <rFont val="Arial"/>
        <family val="2"/>
      </rPr>
      <t xml:space="preserve">O limbă şi literatură modernă (A) </t>
    </r>
    <r>
      <rPr>
        <i/>
        <sz val="8"/>
        <rFont val="Arial"/>
        <family val="2"/>
      </rPr>
      <t>(engleza, franceză, germană, rusă, italiană, spaniolă)</t>
    </r>
    <r>
      <rPr>
        <b/>
        <sz val="8"/>
        <rFont val="Arial"/>
        <family val="2"/>
      </rPr>
      <t xml:space="preserve"> - </t>
    </r>
    <r>
      <rPr>
        <b/>
        <sz val="11"/>
        <rFont val="Arial"/>
        <family val="2"/>
      </rPr>
      <t>Literatură universală şi comparată</t>
    </r>
  </si>
  <si>
    <r>
      <rPr>
        <b/>
        <sz val="11"/>
        <rFont val="Arial"/>
        <family val="2"/>
      </rPr>
      <t>Filologie clasică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(Limba latină A - Limba greacă veche B)</t>
    </r>
  </si>
  <si>
    <r>
      <rPr>
        <b/>
        <sz val="11"/>
        <rFont val="Arial"/>
        <family val="2"/>
      </rPr>
      <t>Limba şi literatura română - O limbă şi literatură modernă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(engleza, franceză, germană, rusă, italiană, spaniolă)</t>
    </r>
  </si>
  <si>
    <r>
      <rPr>
        <b/>
        <sz val="11"/>
        <rFont val="Arial"/>
        <family val="2"/>
      </rPr>
      <t>Literatură universală şi comparată - Limbă şi literatură modernă</t>
    </r>
    <r>
      <rPr>
        <sz val="8"/>
        <rFont val="Arial"/>
        <family val="2"/>
      </rPr>
      <t xml:space="preserve"> (engleza, franceză, germană, rusă, italiană, spaniolă)</t>
    </r>
  </si>
  <si>
    <r>
      <rPr>
        <b/>
        <sz val="11"/>
        <rFont val="Arial"/>
        <family val="2"/>
      </rPr>
      <t>O limbă şi literatură modernă A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(engleză, franceză, germană, rusă, italiană, spaniolă)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- </t>
    </r>
    <r>
      <rPr>
        <b/>
        <sz val="11"/>
        <rFont val="Arial"/>
        <family val="2"/>
      </rPr>
      <t>Limba şi literatura română</t>
    </r>
  </si>
  <si>
    <r>
      <rPr>
        <b/>
        <sz val="11"/>
        <rFont val="Arial"/>
        <family val="2"/>
      </rPr>
      <t>O limbă şi literatură modernă A</t>
    </r>
    <r>
      <rPr>
        <b/>
        <i/>
        <sz val="11"/>
        <rFont val="Arial"/>
        <family val="2"/>
      </rPr>
      <t xml:space="preserve"> </t>
    </r>
    <r>
      <rPr>
        <i/>
        <sz val="8"/>
        <rFont val="Arial"/>
        <family val="2"/>
      </rPr>
      <t>(engleză, franceză, germană, rusă, italiană, spaniolă)</t>
    </r>
    <r>
      <rPr>
        <b/>
        <i/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- </t>
    </r>
    <r>
      <rPr>
        <b/>
        <sz val="11"/>
        <rFont val="Arial"/>
        <family val="2"/>
      </rPr>
      <t>O limbă şi literatură modernă B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(engleză, franceză, germană, rusă, italiană, spaniolă)</t>
    </r>
  </si>
  <si>
    <t>BUGET, CU BURSĂ</t>
  </si>
  <si>
    <t>BUGET, FĂRĂ BURSĂ</t>
  </si>
  <si>
    <t>TAXĂ</t>
  </si>
  <si>
    <t>Capacitate de școlarizare - Total locuri</t>
  </si>
  <si>
    <t>DIASPORA (cetăţeni români cu domiciliul în străinătate)</t>
  </si>
  <si>
    <t>Admintere Relaţii Internaţionale 
Studenți străini  (alți decât UE și români de pretutindeni)</t>
  </si>
  <si>
    <t>Număr locuri APROBATE</t>
  </si>
  <si>
    <r>
      <rPr>
        <b/>
        <sz val="10"/>
        <rFont val="Arial"/>
        <family val="2"/>
        <charset val="238"/>
      </rPr>
      <t>ROMI</t>
    </r>
    <r>
      <rPr>
        <sz val="10"/>
        <rFont val="Arial"/>
        <family val="2"/>
        <charset val="238"/>
      </rPr>
      <t xml:space="preserve"> </t>
    </r>
  </si>
  <si>
    <t>ROMÂNI DE PRETUTINDENI  din Rep. Moldova</t>
  </si>
  <si>
    <t>format papetar</t>
  </si>
  <si>
    <t>TOTAL</t>
  </si>
  <si>
    <t>Număr candidați înscriși
17 IULIE</t>
  </si>
  <si>
    <t xml:space="preserve"> on line</t>
  </si>
  <si>
    <t>Număr candidați înscriși
18 IULIE</t>
  </si>
  <si>
    <t>Număr candidați înscriși
19 IULIE</t>
  </si>
  <si>
    <t>Număr candidați înscriși
20 IULIE</t>
  </si>
  <si>
    <t>Număr candidați înscriși
21 IULIE</t>
  </si>
  <si>
    <t>TOTAL LOCURI</t>
  </si>
  <si>
    <r>
      <t xml:space="preserve">Locuri pentru cetăţeni </t>
    </r>
    <r>
      <rPr>
        <b/>
        <sz val="10"/>
        <rFont val="Arial"/>
        <family val="2"/>
        <charset val="238"/>
      </rPr>
      <t xml:space="preserve">ROMÂNI </t>
    </r>
    <r>
      <rPr>
        <sz val="10"/>
        <rFont val="Arial"/>
        <family val="2"/>
        <charset val="238"/>
      </rPr>
      <t>(cu domiciliul în România)</t>
    </r>
    <r>
      <rPr>
        <b/>
        <sz val="10"/>
        <rFont val="Arial"/>
        <family val="2"/>
        <charset val="238"/>
      </rPr>
      <t xml:space="preserve"> şi UE</t>
    </r>
  </si>
  <si>
    <r>
      <rPr>
        <b/>
        <sz val="10"/>
        <rFont val="Arial"/>
        <family val="2"/>
        <charset val="238"/>
      </rPr>
      <t>etnici ROMI</t>
    </r>
    <r>
      <rPr>
        <sz val="10"/>
        <rFont val="Arial"/>
        <family val="2"/>
        <charset val="238"/>
      </rPr>
      <t xml:space="preserve"> </t>
    </r>
  </si>
  <si>
    <t>ROMÂNI DE PRETUTINDENI  din Ucraina</t>
  </si>
  <si>
    <t>SITUAȚIA ÎNSCRIERILOR (CUMULATĂ PE ZILE)
Studii universitare de LICENŢĂ  (candidaţi români de pretutindeni) - sesiunea IULIE 2017</t>
  </si>
  <si>
    <r>
      <rPr>
        <b/>
        <sz val="10"/>
        <rFont val="Arial"/>
        <family val="2"/>
      </rPr>
      <t>Locuri</t>
    </r>
    <r>
      <rPr>
        <sz val="10"/>
        <rFont val="Arial"/>
        <family val="2"/>
        <charset val="238"/>
      </rPr>
      <t xml:space="preserve"> pentru cetăţeni </t>
    </r>
    <r>
      <rPr>
        <b/>
        <sz val="10"/>
        <rFont val="Arial"/>
        <family val="2"/>
        <charset val="238"/>
      </rPr>
      <t xml:space="preserve">ROMÂNI </t>
    </r>
    <r>
      <rPr>
        <sz val="10"/>
        <rFont val="Arial"/>
        <family val="2"/>
        <charset val="238"/>
      </rPr>
      <t>(cu domiciliul în România)</t>
    </r>
    <r>
      <rPr>
        <b/>
        <sz val="10"/>
        <rFont val="Arial"/>
        <family val="2"/>
        <charset val="238"/>
      </rPr>
      <t xml:space="preserve"> şi UE</t>
    </r>
  </si>
  <si>
    <t>SITUAȚIA ÎNSCRIERILOR (CUMULATĂ PE ZILE)
Studii universitare de LICENŢĂ  (candidaţi etnici ROMI)
sesiunea IULIE 2017</t>
  </si>
  <si>
    <t>români:</t>
  </si>
  <si>
    <t>ROMI:</t>
  </si>
  <si>
    <t>români de pretutindeni:</t>
  </si>
  <si>
    <t>TOTAL ÎNSCRIŞI LICENŢĂ:</t>
  </si>
  <si>
    <t>SITUAȚIA ÎNSCRIERILOR (CUMULATĂ PE ZILE)
Studii universitare de LICENŢĂ  (candidaţi români, UE) 
sesiunea IULIE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</si>
</sst>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charset val="238"/>
      <scheme val="minor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theme="1"/>
      <name val="Arial"/>
      <family val="2"/>
    </font>
    <font>
      <b/>
      <sz val="8"/>
      <name val="Arial"/>
      <family val="2"/>
    </font>
    <font>
      <sz val="12"/>
      <name val="Calibri"/>
      <family val="2"/>
      <charset val="238"/>
      <scheme val="minor"/>
    </font>
    <font>
      <i/>
      <sz val="8"/>
      <color rgb="FF000000"/>
      <name val="Arial"/>
      <family val="2"/>
    </font>
    <font>
      <b/>
      <sz val="12"/>
      <name val="Calibri"/>
      <family val="2"/>
      <charset val="238"/>
      <scheme val="minor"/>
    </font>
    <font>
      <b/>
      <sz val="11"/>
      <name val="Arial"/>
      <family val="2"/>
    </font>
    <font>
      <b/>
      <sz val="6"/>
      <name val="Arial"/>
      <family val="2"/>
    </font>
    <font>
      <b/>
      <sz val="10"/>
      <color rgb="FF000000"/>
      <name val="Arial"/>
      <family val="2"/>
    </font>
    <font>
      <b/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8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i/>
      <sz val="11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B0F0"/>
      <name val="Arial"/>
      <family val="2"/>
    </font>
    <font>
      <sz val="14"/>
      <color rgb="FF000000"/>
      <name val="Arial"/>
      <family val="2"/>
    </font>
    <font>
      <b/>
      <sz val="11"/>
      <color rgb="FF006100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B7FFB7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72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3" fillId="0" borderId="0" xfId="0" applyFont="1" applyFill="1" applyAlignment="1">
      <alignment vertical="top"/>
    </xf>
    <xf numFmtId="0" fontId="8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Fill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7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25" fillId="0" borderId="0" xfId="0" applyFont="1" applyFill="1" applyAlignment="1">
      <alignment vertical="top"/>
    </xf>
    <xf numFmtId="0" fontId="32" fillId="0" borderId="0" xfId="0" applyFont="1" applyAlignment="1">
      <alignment horizontal="center" vertical="top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top"/>
    </xf>
    <xf numFmtId="0" fontId="32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39" fillId="0" borderId="0" xfId="1" applyFont="1" applyFill="1" applyAlignment="1">
      <alignment horizontal="center" vertical="top"/>
    </xf>
    <xf numFmtId="0" fontId="17" fillId="0" borderId="0" xfId="1" applyFont="1" applyFill="1" applyAlignment="1">
      <alignment horizontal="center" vertical="top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4" fillId="0" borderId="0" xfId="1" applyFont="1" applyFill="1" applyAlignment="1">
      <alignment horizontal="left" vertical="top"/>
    </xf>
    <xf numFmtId="0" fontId="15" fillId="0" borderId="0" xfId="1" applyFont="1" applyFill="1" applyAlignment="1">
      <alignment horizontal="left" vertical="top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9" fillId="0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top"/>
    </xf>
    <xf numFmtId="0" fontId="22" fillId="0" borderId="0" xfId="0" applyFont="1" applyFill="1" applyAlignment="1">
      <alignment vertical="top"/>
    </xf>
    <xf numFmtId="0" fontId="22" fillId="0" borderId="0" xfId="0" applyFont="1" applyAlignment="1">
      <alignment vertical="top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18" fillId="3" borderId="6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/>
    </xf>
    <xf numFmtId="0" fontId="37" fillId="3" borderId="45" xfId="0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40" fillId="4" borderId="28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4" borderId="28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4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40" fillId="0" borderId="27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1" fillId="3" borderId="7" xfId="1" applyFont="1" applyFill="1" applyBorder="1" applyAlignment="1">
      <alignment horizontal="center" vertical="top"/>
    </xf>
    <xf numFmtId="0" fontId="41" fillId="3" borderId="0" xfId="1" applyFont="1" applyFill="1" applyBorder="1" applyAlignment="1">
      <alignment horizontal="center" vertical="top"/>
    </xf>
    <xf numFmtId="0" fontId="3" fillId="3" borderId="21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6" fillId="0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13" fillId="0" borderId="1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37" fillId="3" borderId="22" xfId="0" applyFont="1" applyFill="1" applyBorder="1" applyAlignment="1">
      <alignment horizontal="center" vertical="center" wrapText="1"/>
    </xf>
    <xf numFmtId="0" fontId="37" fillId="3" borderId="45" xfId="0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2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19" fillId="0" borderId="3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/>
    </xf>
    <xf numFmtId="0" fontId="40" fillId="4" borderId="32" xfId="0" applyFont="1" applyFill="1" applyBorder="1" applyAlignment="1">
      <alignment horizontal="center" vertical="center"/>
    </xf>
    <xf numFmtId="0" fontId="40" fillId="4" borderId="33" xfId="0" applyFont="1" applyFill="1" applyBorder="1" applyAlignment="1">
      <alignment horizontal="center" vertical="center"/>
    </xf>
    <xf numFmtId="0" fontId="40" fillId="4" borderId="34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40" fillId="0" borderId="27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9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rgb="FF9C6500"/>
      </font>
      <fill>
        <patternFill>
          <bgColor rgb="FFFFEB9C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B7FFB7"/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9524</xdr:colOff>
      <xdr:row>0</xdr:row>
      <xdr:rowOff>1143000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049"/>
        <a:stretch/>
      </xdr:blipFill>
      <xdr:spPr bwMode="auto">
        <a:xfrm>
          <a:off x="0" y="0"/>
          <a:ext cx="10448924" cy="1143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0</xdr:colOff>
      <xdr:row>1</xdr:row>
      <xdr:rowOff>2931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049"/>
        <a:stretch/>
      </xdr:blipFill>
      <xdr:spPr bwMode="auto">
        <a:xfrm>
          <a:off x="0" y="0"/>
          <a:ext cx="6858000" cy="7458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8659</xdr:colOff>
      <xdr:row>0</xdr:row>
      <xdr:rowOff>1033096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049"/>
        <a:stretch/>
      </xdr:blipFill>
      <xdr:spPr bwMode="auto">
        <a:xfrm>
          <a:off x="0" y="0"/>
          <a:ext cx="9299864" cy="103309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107"/>
  <sheetViews>
    <sheetView tabSelected="1" topLeftCell="A94" zoomScale="115" zoomScaleNormal="115" zoomScaleSheetLayoutView="80" workbookViewId="0">
      <selection activeCell="I113" sqref="I113"/>
    </sheetView>
  </sheetViews>
  <sheetFormatPr defaultRowHeight="15.75" x14ac:dyDescent="0.25"/>
  <cols>
    <col min="1" max="1" width="5.28515625" style="3" customWidth="1"/>
    <col min="2" max="2" width="9.42578125" style="66" customWidth="1"/>
    <col min="3" max="3" width="36.42578125" style="60" customWidth="1"/>
    <col min="4" max="4" width="56.7109375" style="21" hidden="1" customWidth="1"/>
    <col min="5" max="5" width="8.7109375" style="8" hidden="1" customWidth="1"/>
    <col min="6" max="6" width="4.85546875" style="10" hidden="1" customWidth="1"/>
    <col min="7" max="7" width="5.85546875" style="23" hidden="1" customWidth="1"/>
    <col min="8" max="8" width="5.140625" style="10" hidden="1" customWidth="1"/>
    <col min="9" max="9" width="11.85546875" style="13" customWidth="1"/>
    <col min="10" max="11" width="11.85546875" style="14" customWidth="1"/>
    <col min="12" max="12" width="12.7109375" style="13" hidden="1" customWidth="1"/>
    <col min="13" max="13" width="9.140625" style="13" hidden="1" customWidth="1"/>
    <col min="14" max="14" width="8" style="14" hidden="1" customWidth="1"/>
    <col min="15" max="15" width="9.140625" style="14" hidden="1" customWidth="1"/>
    <col min="16" max="16" width="19" style="14" hidden="1" customWidth="1"/>
    <col min="17" max="17" width="16.7109375" style="13" hidden="1" customWidth="1"/>
    <col min="18" max="18" width="20.5703125" style="13" hidden="1" customWidth="1"/>
    <col min="19" max="20" width="12.7109375" style="13" hidden="1" customWidth="1"/>
    <col min="21" max="23" width="9.5703125" style="8" hidden="1" customWidth="1"/>
    <col min="24" max="26" width="13.7109375" style="3" customWidth="1"/>
    <col min="27" max="27" width="8" style="3" hidden="1" customWidth="1"/>
    <col min="28" max="28" width="7.85546875" style="3" hidden="1" customWidth="1"/>
    <col min="29" max="29" width="7.140625" style="3" hidden="1" customWidth="1"/>
    <col min="30" max="30" width="8" style="3" hidden="1" customWidth="1"/>
    <col min="31" max="31" width="7.85546875" style="3" hidden="1" customWidth="1"/>
    <col min="32" max="32" width="7.140625" style="3" hidden="1" customWidth="1"/>
    <col min="33" max="33" width="8" style="3" hidden="1" customWidth="1"/>
    <col min="34" max="34" width="7.85546875" style="3" hidden="1" customWidth="1"/>
    <col min="35" max="35" width="7.140625" style="3" hidden="1" customWidth="1"/>
    <col min="36" max="16384" width="9.140625" style="3"/>
  </cols>
  <sheetData>
    <row r="1" spans="1:35" s="1" customFormat="1" ht="92.25" customHeight="1" x14ac:dyDescent="0.25">
      <c r="A1" s="5"/>
      <c r="B1" s="5"/>
      <c r="C1" s="54"/>
      <c r="D1" s="16"/>
      <c r="E1" s="9"/>
      <c r="F1" s="9"/>
      <c r="G1" s="9"/>
      <c r="H1" s="9"/>
      <c r="I1" s="6"/>
      <c r="J1" s="7"/>
      <c r="K1" s="7"/>
      <c r="L1" s="6"/>
      <c r="M1" s="6"/>
      <c r="N1" s="7"/>
      <c r="O1" s="7"/>
      <c r="P1" s="7"/>
      <c r="Q1" s="6"/>
      <c r="R1" s="6"/>
      <c r="S1" s="6"/>
      <c r="T1" s="6"/>
      <c r="U1" s="49"/>
      <c r="V1" s="49"/>
      <c r="W1" s="49"/>
    </row>
    <row r="2" spans="1:35" s="1" customFormat="1" x14ac:dyDescent="0.25">
      <c r="A2" s="5"/>
      <c r="B2" s="5"/>
      <c r="C2" s="54"/>
      <c r="D2" s="16"/>
      <c r="E2" s="9"/>
      <c r="F2" s="9"/>
      <c r="G2" s="9"/>
      <c r="H2" s="9"/>
      <c r="I2" s="6"/>
      <c r="J2" s="7"/>
      <c r="K2" s="7"/>
      <c r="L2" s="6"/>
      <c r="M2" s="6"/>
      <c r="N2" s="7"/>
      <c r="O2" s="7"/>
      <c r="P2" s="7"/>
      <c r="Q2" s="6"/>
      <c r="R2" s="6"/>
      <c r="S2" s="6"/>
      <c r="T2" s="6"/>
      <c r="U2" s="49"/>
      <c r="V2" s="49"/>
      <c r="W2" s="49"/>
    </row>
    <row r="3" spans="1:35" s="1" customFormat="1" ht="68.25" customHeight="1" x14ac:dyDescent="0.25">
      <c r="A3" s="145" t="s">
        <v>144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</row>
    <row r="4" spans="1:35" s="1" customFormat="1" ht="16.5" thickBot="1" x14ac:dyDescent="0.3">
      <c r="A4" s="5"/>
      <c r="B4" s="5"/>
      <c r="C4" s="54"/>
      <c r="D4" s="16"/>
      <c r="E4" s="9"/>
      <c r="F4" s="9"/>
      <c r="G4" s="9"/>
      <c r="H4" s="9"/>
      <c r="I4" s="6"/>
      <c r="J4" s="7"/>
      <c r="K4" s="7"/>
      <c r="L4" s="6"/>
      <c r="M4" s="6"/>
      <c r="N4" s="7"/>
      <c r="O4" s="7"/>
      <c r="P4" s="7"/>
      <c r="Q4" s="6"/>
      <c r="R4" s="6"/>
      <c r="S4" s="6"/>
      <c r="T4" s="6"/>
      <c r="U4" s="49"/>
      <c r="V4" s="49"/>
      <c r="W4" s="49"/>
    </row>
    <row r="5" spans="1:35" s="1" customFormat="1" ht="16.5" hidden="1" thickBot="1" x14ac:dyDescent="0.3">
      <c r="A5" s="79" t="s">
        <v>108</v>
      </c>
      <c r="B5" s="64">
        <f>COUNTA(D10:D101)</f>
        <v>78</v>
      </c>
      <c r="C5" s="17"/>
      <c r="D5" s="17"/>
      <c r="G5" s="22"/>
      <c r="H5" s="2"/>
      <c r="O5" s="2"/>
      <c r="P5" s="2"/>
    </row>
    <row r="6" spans="1:35" s="1" customFormat="1" ht="17.25" hidden="1" thickBot="1" x14ac:dyDescent="0.3">
      <c r="A6" s="15" t="s">
        <v>86</v>
      </c>
      <c r="B6" s="11" t="s">
        <v>79</v>
      </c>
      <c r="C6" s="55">
        <f>COUNTIF(E10:E101,"engleză")</f>
        <v>3</v>
      </c>
      <c r="D6" s="17"/>
      <c r="G6" s="22"/>
      <c r="H6" s="2"/>
      <c r="O6" s="2"/>
      <c r="P6" s="2"/>
      <c r="U6" s="50"/>
      <c r="V6" s="50"/>
      <c r="W6" s="50"/>
    </row>
    <row r="7" spans="1:35" s="1" customFormat="1" hidden="1" thickBot="1" x14ac:dyDescent="0.3">
      <c r="A7" s="11"/>
      <c r="B7" s="11" t="s">
        <v>78</v>
      </c>
      <c r="C7" s="56">
        <f>COUNTIF(E10:E101,"franceză")</f>
        <v>1</v>
      </c>
      <c r="D7" s="17"/>
      <c r="G7" s="22"/>
      <c r="H7" s="2"/>
      <c r="I7" s="146" t="s">
        <v>122</v>
      </c>
      <c r="J7" s="147"/>
      <c r="K7" s="147"/>
      <c r="L7" s="147"/>
      <c r="M7" s="147"/>
      <c r="N7" s="147"/>
      <c r="O7" s="147"/>
      <c r="P7" s="147"/>
      <c r="Q7" s="147"/>
      <c r="R7" s="147"/>
      <c r="U7" s="51"/>
      <c r="V7" s="51"/>
      <c r="W7" s="51"/>
    </row>
    <row r="8" spans="1:35" s="1" customFormat="1" ht="36.75" customHeight="1" x14ac:dyDescent="0.25">
      <c r="A8" s="148" t="s">
        <v>89</v>
      </c>
      <c r="B8" s="150" t="s">
        <v>0</v>
      </c>
      <c r="C8" s="152" t="s">
        <v>1</v>
      </c>
      <c r="D8" s="154" t="s">
        <v>88</v>
      </c>
      <c r="E8" s="154" t="s">
        <v>76</v>
      </c>
      <c r="F8" s="154" t="s">
        <v>103</v>
      </c>
      <c r="G8" s="156" t="s">
        <v>2</v>
      </c>
      <c r="H8" s="156" t="s">
        <v>104</v>
      </c>
      <c r="I8" s="170" t="s">
        <v>138</v>
      </c>
      <c r="J8" s="171"/>
      <c r="K8" s="172"/>
      <c r="L8" s="100" t="s">
        <v>123</v>
      </c>
      <c r="M8" s="173" t="s">
        <v>124</v>
      </c>
      <c r="N8" s="174"/>
      <c r="O8" s="174"/>
      <c r="P8" s="74" t="s">
        <v>120</v>
      </c>
      <c r="Q8" s="75" t="s">
        <v>124</v>
      </c>
      <c r="R8" s="175" t="s">
        <v>121</v>
      </c>
      <c r="S8" s="177" t="s">
        <v>133</v>
      </c>
      <c r="T8" s="162" t="s">
        <v>119</v>
      </c>
      <c r="U8" s="158" t="s">
        <v>127</v>
      </c>
      <c r="V8" s="159"/>
      <c r="W8" s="160"/>
      <c r="X8" s="158" t="s">
        <v>129</v>
      </c>
      <c r="Y8" s="159"/>
      <c r="Z8" s="160"/>
      <c r="AA8" s="158" t="s">
        <v>130</v>
      </c>
      <c r="AB8" s="159"/>
      <c r="AC8" s="160"/>
      <c r="AD8" s="158" t="s">
        <v>131</v>
      </c>
      <c r="AE8" s="159"/>
      <c r="AF8" s="160"/>
      <c r="AG8" s="158" t="s">
        <v>132</v>
      </c>
      <c r="AH8" s="159"/>
      <c r="AI8" s="161"/>
    </row>
    <row r="9" spans="1:35" s="4" customFormat="1" ht="27" customHeight="1" x14ac:dyDescent="0.25">
      <c r="A9" s="149"/>
      <c r="B9" s="151"/>
      <c r="C9" s="153"/>
      <c r="D9" s="155"/>
      <c r="E9" s="155"/>
      <c r="F9" s="155"/>
      <c r="G9" s="157"/>
      <c r="H9" s="157"/>
      <c r="I9" s="82" t="s">
        <v>87</v>
      </c>
      <c r="J9" s="82" t="s">
        <v>105</v>
      </c>
      <c r="K9" s="94" t="s">
        <v>106</v>
      </c>
      <c r="L9" s="90" t="s">
        <v>87</v>
      </c>
      <c r="M9" s="27" t="s">
        <v>116</v>
      </c>
      <c r="N9" s="27" t="s">
        <v>117</v>
      </c>
      <c r="O9" s="27" t="s">
        <v>118</v>
      </c>
      <c r="P9" s="27" t="s">
        <v>117</v>
      </c>
      <c r="Q9" s="27" t="s">
        <v>116</v>
      </c>
      <c r="R9" s="176"/>
      <c r="S9" s="178"/>
      <c r="T9" s="163"/>
      <c r="U9" s="63" t="s">
        <v>125</v>
      </c>
      <c r="V9" s="63" t="s">
        <v>128</v>
      </c>
      <c r="W9" s="63" t="s">
        <v>126</v>
      </c>
      <c r="X9" s="63" t="s">
        <v>125</v>
      </c>
      <c r="Y9" s="63" t="s">
        <v>128</v>
      </c>
      <c r="Z9" s="63" t="s">
        <v>126</v>
      </c>
      <c r="AA9" s="63" t="s">
        <v>125</v>
      </c>
      <c r="AB9" s="63" t="s">
        <v>128</v>
      </c>
      <c r="AC9" s="63" t="s">
        <v>126</v>
      </c>
      <c r="AD9" s="63" t="s">
        <v>125</v>
      </c>
      <c r="AE9" s="63" t="s">
        <v>128</v>
      </c>
      <c r="AF9" s="63" t="s">
        <v>126</v>
      </c>
      <c r="AG9" s="63" t="s">
        <v>125</v>
      </c>
      <c r="AH9" s="63" t="s">
        <v>128</v>
      </c>
      <c r="AI9" s="76" t="s">
        <v>126</v>
      </c>
    </row>
    <row r="10" spans="1:35" s="4" customFormat="1" ht="19.5" customHeight="1" x14ac:dyDescent="0.25">
      <c r="A10" s="164">
        <v>1</v>
      </c>
      <c r="B10" s="166" t="s">
        <v>3</v>
      </c>
      <c r="C10" s="167" t="s">
        <v>3</v>
      </c>
      <c r="D10" s="18" t="s">
        <v>4</v>
      </c>
      <c r="E10" s="28" t="s">
        <v>77</v>
      </c>
      <c r="F10" s="28" t="s">
        <v>5</v>
      </c>
      <c r="G10" s="29" t="s">
        <v>6</v>
      </c>
      <c r="H10" s="28">
        <v>70</v>
      </c>
      <c r="I10" s="168">
        <v>100</v>
      </c>
      <c r="J10" s="168">
        <v>10</v>
      </c>
      <c r="K10" s="185">
        <v>0</v>
      </c>
      <c r="L10" s="183">
        <v>1</v>
      </c>
      <c r="M10" s="168">
        <v>1</v>
      </c>
      <c r="N10" s="190">
        <v>2</v>
      </c>
      <c r="O10" s="192">
        <v>1</v>
      </c>
      <c r="P10" s="192">
        <v>0</v>
      </c>
      <c r="Q10" s="183">
        <v>2</v>
      </c>
      <c r="R10" s="183">
        <v>10</v>
      </c>
      <c r="S10" s="168">
        <f>I10+J10+K10+L10+M10+N10+O10+P10+Q10+R10</f>
        <v>127</v>
      </c>
      <c r="T10" s="168">
        <f>H10+H11-S10</f>
        <v>93</v>
      </c>
      <c r="U10" s="182">
        <v>115</v>
      </c>
      <c r="V10" s="182">
        <v>7</v>
      </c>
      <c r="W10" s="181">
        <f>SUM(U10:V11)</f>
        <v>122</v>
      </c>
      <c r="X10" s="182">
        <v>207</v>
      </c>
      <c r="Y10" s="182">
        <v>15</v>
      </c>
      <c r="Z10" s="181">
        <f>SUM(X10:Y11)</f>
        <v>222</v>
      </c>
      <c r="AA10" s="182"/>
      <c r="AB10" s="182"/>
      <c r="AC10" s="181">
        <f>SUM(AA10:AB11)</f>
        <v>0</v>
      </c>
      <c r="AD10" s="182"/>
      <c r="AE10" s="182"/>
      <c r="AF10" s="181">
        <f>SUM(AD10:AE11)</f>
        <v>0</v>
      </c>
      <c r="AG10" s="182"/>
      <c r="AH10" s="182"/>
      <c r="AI10" s="187">
        <f>SUM(AG10:AH11)</f>
        <v>0</v>
      </c>
    </row>
    <row r="11" spans="1:35" s="4" customFormat="1" ht="19.5" customHeight="1" x14ac:dyDescent="0.25">
      <c r="A11" s="164"/>
      <c r="B11" s="166"/>
      <c r="C11" s="167"/>
      <c r="D11" s="18" t="s">
        <v>3</v>
      </c>
      <c r="E11" s="28" t="s">
        <v>77</v>
      </c>
      <c r="F11" s="28" t="s">
        <v>5</v>
      </c>
      <c r="G11" s="29" t="s">
        <v>6</v>
      </c>
      <c r="H11" s="28">
        <v>150</v>
      </c>
      <c r="I11" s="169"/>
      <c r="J11" s="169"/>
      <c r="K11" s="186"/>
      <c r="L11" s="184"/>
      <c r="M11" s="169"/>
      <c r="N11" s="191"/>
      <c r="O11" s="193"/>
      <c r="P11" s="193"/>
      <c r="Q11" s="184"/>
      <c r="R11" s="184"/>
      <c r="S11" s="169"/>
      <c r="T11" s="169"/>
      <c r="U11" s="182"/>
      <c r="V11" s="182"/>
      <c r="W11" s="181"/>
      <c r="X11" s="182"/>
      <c r="Y11" s="182"/>
      <c r="Z11" s="181"/>
      <c r="AA11" s="182"/>
      <c r="AB11" s="182"/>
      <c r="AC11" s="181"/>
      <c r="AD11" s="182"/>
      <c r="AE11" s="182"/>
      <c r="AF11" s="181"/>
      <c r="AG11" s="182"/>
      <c r="AH11" s="182"/>
      <c r="AI11" s="187"/>
    </row>
    <row r="12" spans="1:35" s="4" customFormat="1" ht="19.5" customHeight="1" x14ac:dyDescent="0.25">
      <c r="A12" s="164"/>
      <c r="B12" s="166"/>
      <c r="C12" s="57" t="s">
        <v>75</v>
      </c>
      <c r="D12" s="18" t="s">
        <v>8</v>
      </c>
      <c r="E12" s="28" t="s">
        <v>77</v>
      </c>
      <c r="F12" s="28" t="s">
        <v>5</v>
      </c>
      <c r="G12" s="29" t="s">
        <v>6</v>
      </c>
      <c r="H12" s="28">
        <v>150</v>
      </c>
      <c r="I12" s="30">
        <v>65</v>
      </c>
      <c r="J12" s="30">
        <v>20</v>
      </c>
      <c r="K12" s="95">
        <v>0</v>
      </c>
      <c r="L12" s="32">
        <v>0</v>
      </c>
      <c r="M12" s="30">
        <v>0</v>
      </c>
      <c r="N12" s="31">
        <v>2</v>
      </c>
      <c r="O12" s="40">
        <v>1</v>
      </c>
      <c r="P12" s="40">
        <v>0</v>
      </c>
      <c r="Q12" s="32">
        <v>0</v>
      </c>
      <c r="R12" s="32">
        <v>10</v>
      </c>
      <c r="S12" s="30">
        <f>SUM(I12:R12)</f>
        <v>98</v>
      </c>
      <c r="T12" s="30">
        <f>H12-S12</f>
        <v>52</v>
      </c>
      <c r="U12" s="52">
        <v>3</v>
      </c>
      <c r="V12" s="52">
        <v>0</v>
      </c>
      <c r="W12" s="109">
        <f>SUM(U12:V12)</f>
        <v>3</v>
      </c>
      <c r="X12" s="52">
        <v>7</v>
      </c>
      <c r="Y12" s="52">
        <v>0</v>
      </c>
      <c r="Z12" s="109">
        <f>SUM(X12:Y12)</f>
        <v>7</v>
      </c>
      <c r="AA12" s="52"/>
      <c r="AB12" s="52"/>
      <c r="AC12" s="109">
        <f>SUM(AA12:AB12)</f>
        <v>0</v>
      </c>
      <c r="AD12" s="52"/>
      <c r="AE12" s="52"/>
      <c r="AF12" s="109">
        <f>SUM(AD12:AE12)</f>
        <v>0</v>
      </c>
      <c r="AG12" s="52"/>
      <c r="AH12" s="52"/>
      <c r="AI12" s="108">
        <f>SUM(AG12:AH12)</f>
        <v>0</v>
      </c>
    </row>
    <row r="13" spans="1:35" s="12" customFormat="1" ht="18" x14ac:dyDescent="0.25">
      <c r="A13" s="165"/>
      <c r="B13" s="188" t="s">
        <v>90</v>
      </c>
      <c r="C13" s="188"/>
      <c r="D13" s="188"/>
      <c r="E13" s="189"/>
      <c r="F13" s="188"/>
      <c r="G13" s="188"/>
      <c r="H13" s="188"/>
      <c r="I13" s="67">
        <f t="shared" ref="I13:R13" si="0">SUM(I10:I12)</f>
        <v>165</v>
      </c>
      <c r="J13" s="67">
        <f t="shared" si="0"/>
        <v>30</v>
      </c>
      <c r="K13" s="77">
        <f t="shared" si="0"/>
        <v>0</v>
      </c>
      <c r="L13" s="80">
        <f t="shared" si="0"/>
        <v>1</v>
      </c>
      <c r="M13" s="67">
        <f t="shared" si="0"/>
        <v>1</v>
      </c>
      <c r="N13" s="67">
        <f t="shared" si="0"/>
        <v>4</v>
      </c>
      <c r="O13" s="68">
        <f t="shared" si="0"/>
        <v>2</v>
      </c>
      <c r="P13" s="68">
        <f t="shared" si="0"/>
        <v>0</v>
      </c>
      <c r="Q13" s="67">
        <f t="shared" si="0"/>
        <v>2</v>
      </c>
      <c r="R13" s="67">
        <f t="shared" si="0"/>
        <v>20</v>
      </c>
      <c r="S13" s="67">
        <f>SUM(S10:S12)</f>
        <v>225</v>
      </c>
      <c r="T13" s="67">
        <f t="shared" ref="T13:W13" si="1">SUM(T10:T12)</f>
        <v>145</v>
      </c>
      <c r="U13" s="67">
        <f>SUM(U10:U12)</f>
        <v>118</v>
      </c>
      <c r="V13" s="67">
        <f t="shared" si="1"/>
        <v>7</v>
      </c>
      <c r="W13" s="67">
        <f t="shared" si="1"/>
        <v>125</v>
      </c>
      <c r="X13" s="67">
        <f>SUM(X10:X12)</f>
        <v>214</v>
      </c>
      <c r="Y13" s="67">
        <f t="shared" ref="Y13:Z13" si="2">SUM(Y10:Y12)</f>
        <v>15</v>
      </c>
      <c r="Z13" s="67">
        <f t="shared" si="2"/>
        <v>229</v>
      </c>
      <c r="AA13" s="67">
        <f>SUM(AA10:AA12)</f>
        <v>0</v>
      </c>
      <c r="AB13" s="67">
        <f t="shared" ref="AB13:AC13" si="3">SUM(AB10:AB12)</f>
        <v>0</v>
      </c>
      <c r="AC13" s="67">
        <f t="shared" si="3"/>
        <v>0</v>
      </c>
      <c r="AD13" s="67">
        <f>SUM(AD10:AD12)</f>
        <v>0</v>
      </c>
      <c r="AE13" s="67">
        <f t="shared" ref="AE13:AF13" si="4">SUM(AE10:AE12)</f>
        <v>0</v>
      </c>
      <c r="AF13" s="67">
        <f t="shared" si="4"/>
        <v>0</v>
      </c>
      <c r="AG13" s="67">
        <f>SUM(AG10:AG12)</f>
        <v>0</v>
      </c>
      <c r="AH13" s="67">
        <f t="shared" ref="AH13:AI13" si="5">SUM(AH10:AH12)</f>
        <v>0</v>
      </c>
      <c r="AI13" s="77">
        <f t="shared" si="5"/>
        <v>0</v>
      </c>
    </row>
    <row r="14" spans="1:35" s="4" customFormat="1" ht="15" customHeight="1" x14ac:dyDescent="0.25">
      <c r="A14" s="164">
        <v>2</v>
      </c>
      <c r="B14" s="166" t="s">
        <v>9</v>
      </c>
      <c r="C14" s="167" t="s">
        <v>9</v>
      </c>
      <c r="D14" s="18" t="s">
        <v>10</v>
      </c>
      <c r="E14" s="28" t="s">
        <v>77</v>
      </c>
      <c r="F14" s="28" t="s">
        <v>5</v>
      </c>
      <c r="G14" s="29" t="s">
        <v>6</v>
      </c>
      <c r="H14" s="28">
        <v>50</v>
      </c>
      <c r="I14" s="179">
        <v>110</v>
      </c>
      <c r="J14" s="169">
        <v>15</v>
      </c>
      <c r="K14" s="194">
        <v>0</v>
      </c>
      <c r="L14" s="195">
        <v>0</v>
      </c>
      <c r="M14" s="179">
        <v>1</v>
      </c>
      <c r="N14" s="169">
        <v>2</v>
      </c>
      <c r="O14" s="169">
        <v>1</v>
      </c>
      <c r="P14" s="169">
        <v>0</v>
      </c>
      <c r="Q14" s="179">
        <v>0</v>
      </c>
      <c r="R14" s="179">
        <v>0</v>
      </c>
      <c r="S14" s="179">
        <f>SUM(I14:R14)</f>
        <v>129</v>
      </c>
      <c r="T14" s="179">
        <f>H14+H15+H16-S14</f>
        <v>106</v>
      </c>
      <c r="U14" s="182">
        <v>42</v>
      </c>
      <c r="V14" s="182">
        <v>0</v>
      </c>
      <c r="W14" s="181">
        <f t="shared" ref="W14:W16" si="6">SUM(U14:V14)</f>
        <v>42</v>
      </c>
      <c r="X14" s="182">
        <v>77</v>
      </c>
      <c r="Y14" s="182">
        <v>0</v>
      </c>
      <c r="Z14" s="181">
        <f t="shared" ref="Z14:Z16" si="7">SUM(X14:Y14)</f>
        <v>77</v>
      </c>
      <c r="AA14" s="182"/>
      <c r="AB14" s="182"/>
      <c r="AC14" s="181">
        <f t="shared" ref="AC14:AC16" si="8">SUM(AA14:AB14)</f>
        <v>0</v>
      </c>
      <c r="AD14" s="182"/>
      <c r="AE14" s="182"/>
      <c r="AF14" s="181">
        <f t="shared" ref="AF14:AF16" si="9">SUM(AD14:AE14)</f>
        <v>0</v>
      </c>
      <c r="AG14" s="182"/>
      <c r="AH14" s="182"/>
      <c r="AI14" s="187">
        <f t="shared" ref="AI14:AI16" si="10">SUM(AG14:AH14)</f>
        <v>0</v>
      </c>
    </row>
    <row r="15" spans="1:35" s="4" customFormat="1" ht="15" customHeight="1" x14ac:dyDescent="0.25">
      <c r="A15" s="164"/>
      <c r="B15" s="166"/>
      <c r="C15" s="167"/>
      <c r="D15" s="18" t="s">
        <v>9</v>
      </c>
      <c r="E15" s="28" t="s">
        <v>77</v>
      </c>
      <c r="F15" s="28" t="s">
        <v>5</v>
      </c>
      <c r="G15" s="29" t="s">
        <v>6</v>
      </c>
      <c r="H15" s="28">
        <v>110</v>
      </c>
      <c r="I15" s="180"/>
      <c r="J15" s="169"/>
      <c r="K15" s="194"/>
      <c r="L15" s="196"/>
      <c r="M15" s="180"/>
      <c r="N15" s="169"/>
      <c r="O15" s="169"/>
      <c r="P15" s="169"/>
      <c r="Q15" s="180"/>
      <c r="R15" s="180"/>
      <c r="S15" s="180"/>
      <c r="T15" s="180"/>
      <c r="U15" s="182"/>
      <c r="V15" s="182"/>
      <c r="W15" s="181">
        <f t="shared" si="6"/>
        <v>0</v>
      </c>
      <c r="X15" s="182"/>
      <c r="Y15" s="182"/>
      <c r="Z15" s="181">
        <f t="shared" si="7"/>
        <v>0</v>
      </c>
      <c r="AA15" s="182"/>
      <c r="AB15" s="182"/>
      <c r="AC15" s="181">
        <f t="shared" si="8"/>
        <v>0</v>
      </c>
      <c r="AD15" s="182"/>
      <c r="AE15" s="182"/>
      <c r="AF15" s="181">
        <f t="shared" si="9"/>
        <v>0</v>
      </c>
      <c r="AG15" s="182"/>
      <c r="AH15" s="182"/>
      <c r="AI15" s="187">
        <f t="shared" si="10"/>
        <v>0</v>
      </c>
    </row>
    <row r="16" spans="1:35" s="4" customFormat="1" ht="15" customHeight="1" x14ac:dyDescent="0.25">
      <c r="A16" s="164"/>
      <c r="B16" s="166"/>
      <c r="C16" s="167"/>
      <c r="D16" s="18" t="s">
        <v>11</v>
      </c>
      <c r="E16" s="28" t="s">
        <v>77</v>
      </c>
      <c r="F16" s="28" t="s">
        <v>7</v>
      </c>
      <c r="G16" s="29" t="s">
        <v>6</v>
      </c>
      <c r="H16" s="28">
        <v>75</v>
      </c>
      <c r="I16" s="168"/>
      <c r="J16" s="169"/>
      <c r="K16" s="194"/>
      <c r="L16" s="183"/>
      <c r="M16" s="168"/>
      <c r="N16" s="169"/>
      <c r="O16" s="169"/>
      <c r="P16" s="169"/>
      <c r="Q16" s="168"/>
      <c r="R16" s="168"/>
      <c r="S16" s="168"/>
      <c r="T16" s="168"/>
      <c r="U16" s="182"/>
      <c r="V16" s="182"/>
      <c r="W16" s="181">
        <f t="shared" si="6"/>
        <v>0</v>
      </c>
      <c r="X16" s="182"/>
      <c r="Y16" s="182"/>
      <c r="Z16" s="181">
        <f t="shared" si="7"/>
        <v>0</v>
      </c>
      <c r="AA16" s="182"/>
      <c r="AB16" s="182"/>
      <c r="AC16" s="181">
        <f t="shared" si="8"/>
        <v>0</v>
      </c>
      <c r="AD16" s="182"/>
      <c r="AE16" s="182"/>
      <c r="AF16" s="181">
        <f t="shared" si="9"/>
        <v>0</v>
      </c>
      <c r="AG16" s="182"/>
      <c r="AH16" s="182"/>
      <c r="AI16" s="187">
        <f t="shared" si="10"/>
        <v>0</v>
      </c>
    </row>
    <row r="17" spans="1:35" s="12" customFormat="1" ht="18" x14ac:dyDescent="0.25">
      <c r="A17" s="165"/>
      <c r="B17" s="188" t="s">
        <v>90</v>
      </c>
      <c r="C17" s="188"/>
      <c r="D17" s="188"/>
      <c r="E17" s="189"/>
      <c r="F17" s="188"/>
      <c r="G17" s="188"/>
      <c r="H17" s="188"/>
      <c r="I17" s="67">
        <f t="shared" ref="I17:AI17" si="11">SUM(I14:I16)</f>
        <v>110</v>
      </c>
      <c r="J17" s="67">
        <f t="shared" si="11"/>
        <v>15</v>
      </c>
      <c r="K17" s="77">
        <f t="shared" si="11"/>
        <v>0</v>
      </c>
      <c r="L17" s="80">
        <f t="shared" si="11"/>
        <v>0</v>
      </c>
      <c r="M17" s="67">
        <f t="shared" si="11"/>
        <v>1</v>
      </c>
      <c r="N17" s="67">
        <f t="shared" si="11"/>
        <v>2</v>
      </c>
      <c r="O17" s="67">
        <f t="shared" si="11"/>
        <v>1</v>
      </c>
      <c r="P17" s="67">
        <f t="shared" si="11"/>
        <v>0</v>
      </c>
      <c r="Q17" s="67">
        <f t="shared" si="11"/>
        <v>0</v>
      </c>
      <c r="R17" s="67">
        <f t="shared" si="11"/>
        <v>0</v>
      </c>
      <c r="S17" s="67">
        <f t="shared" si="11"/>
        <v>129</v>
      </c>
      <c r="T17" s="67">
        <f t="shared" si="11"/>
        <v>106</v>
      </c>
      <c r="U17" s="67">
        <f t="shared" si="11"/>
        <v>42</v>
      </c>
      <c r="V17" s="67">
        <f t="shared" si="11"/>
        <v>0</v>
      </c>
      <c r="W17" s="67">
        <f t="shared" si="11"/>
        <v>42</v>
      </c>
      <c r="X17" s="67">
        <f t="shared" ref="X17:Z17" si="12">SUM(X14:X16)</f>
        <v>77</v>
      </c>
      <c r="Y17" s="67">
        <f t="shared" si="12"/>
        <v>0</v>
      </c>
      <c r="Z17" s="67">
        <f t="shared" si="12"/>
        <v>77</v>
      </c>
      <c r="AA17" s="67">
        <f t="shared" si="11"/>
        <v>0</v>
      </c>
      <c r="AB17" s="67">
        <f t="shared" si="11"/>
        <v>0</v>
      </c>
      <c r="AC17" s="67">
        <f t="shared" si="11"/>
        <v>0</v>
      </c>
      <c r="AD17" s="67">
        <f t="shared" si="11"/>
        <v>0</v>
      </c>
      <c r="AE17" s="67">
        <f t="shared" si="11"/>
        <v>0</v>
      </c>
      <c r="AF17" s="67">
        <f t="shared" si="11"/>
        <v>0</v>
      </c>
      <c r="AG17" s="67">
        <f t="shared" si="11"/>
        <v>0</v>
      </c>
      <c r="AH17" s="67">
        <f t="shared" si="11"/>
        <v>0</v>
      </c>
      <c r="AI17" s="77">
        <f t="shared" si="11"/>
        <v>0</v>
      </c>
    </row>
    <row r="18" spans="1:35" s="4" customFormat="1" ht="21" customHeight="1" x14ac:dyDescent="0.25">
      <c r="A18" s="164">
        <v>3</v>
      </c>
      <c r="B18" s="166" t="s">
        <v>12</v>
      </c>
      <c r="C18" s="167" t="s">
        <v>12</v>
      </c>
      <c r="D18" s="18" t="s">
        <v>12</v>
      </c>
      <c r="E18" s="28" t="s">
        <v>77</v>
      </c>
      <c r="F18" s="28" t="s">
        <v>5</v>
      </c>
      <c r="G18" s="29" t="s">
        <v>6</v>
      </c>
      <c r="H18" s="28">
        <v>250</v>
      </c>
      <c r="I18" s="30">
        <v>200</v>
      </c>
      <c r="J18" s="30">
        <v>35</v>
      </c>
      <c r="K18" s="95">
        <v>0</v>
      </c>
      <c r="L18" s="32">
        <v>2</v>
      </c>
      <c r="M18" s="30">
        <v>2</v>
      </c>
      <c r="N18" s="30">
        <v>2</v>
      </c>
      <c r="O18" s="30">
        <v>1</v>
      </c>
      <c r="P18" s="30">
        <v>1</v>
      </c>
      <c r="Q18" s="30">
        <v>2</v>
      </c>
      <c r="R18" s="30">
        <v>2</v>
      </c>
      <c r="S18" s="30">
        <f>SUM(I18:R18)</f>
        <v>247</v>
      </c>
      <c r="T18" s="30">
        <f>H18-S18</f>
        <v>3</v>
      </c>
      <c r="U18" s="182">
        <v>211</v>
      </c>
      <c r="V18" s="182">
        <v>10</v>
      </c>
      <c r="W18" s="181">
        <f t="shared" ref="W18:W19" si="13">SUM(U18:V18)</f>
        <v>221</v>
      </c>
      <c r="X18" s="182">
        <v>350</v>
      </c>
      <c r="Y18" s="182">
        <v>34</v>
      </c>
      <c r="Z18" s="181">
        <f t="shared" ref="Z18:Z19" si="14">SUM(X18:Y18)</f>
        <v>384</v>
      </c>
      <c r="AA18" s="182"/>
      <c r="AB18" s="182"/>
      <c r="AC18" s="181">
        <f t="shared" ref="AC18:AC19" si="15">SUM(AA18:AB18)</f>
        <v>0</v>
      </c>
      <c r="AD18" s="182"/>
      <c r="AE18" s="182"/>
      <c r="AF18" s="181">
        <f t="shared" ref="AF18:AF19" si="16">SUM(AD18:AE18)</f>
        <v>0</v>
      </c>
      <c r="AG18" s="182"/>
      <c r="AH18" s="182"/>
      <c r="AI18" s="187">
        <f t="shared" ref="AI18:AI19" si="17">SUM(AG18:AH18)</f>
        <v>0</v>
      </c>
    </row>
    <row r="19" spans="1:35" s="4" customFormat="1" ht="21" customHeight="1" x14ac:dyDescent="0.25">
      <c r="A19" s="164"/>
      <c r="B19" s="166"/>
      <c r="C19" s="167"/>
      <c r="D19" s="18" t="s">
        <v>12</v>
      </c>
      <c r="E19" s="28" t="s">
        <v>77</v>
      </c>
      <c r="F19" s="28" t="s">
        <v>5</v>
      </c>
      <c r="G19" s="29" t="s">
        <v>13</v>
      </c>
      <c r="H19" s="28">
        <v>125</v>
      </c>
      <c r="I19" s="30">
        <v>0</v>
      </c>
      <c r="J19" s="30">
        <v>0</v>
      </c>
      <c r="K19" s="95">
        <v>120</v>
      </c>
      <c r="L19" s="32">
        <v>0</v>
      </c>
      <c r="M19" s="30">
        <v>0</v>
      </c>
      <c r="N19" s="30">
        <v>0</v>
      </c>
      <c r="O19" s="30">
        <v>1</v>
      </c>
      <c r="P19" s="30">
        <v>0</v>
      </c>
      <c r="Q19" s="30">
        <v>0</v>
      </c>
      <c r="R19" s="30">
        <v>0</v>
      </c>
      <c r="S19" s="30">
        <f t="shared" ref="S19:S35" si="18">SUM(I19:R19)</f>
        <v>121</v>
      </c>
      <c r="T19" s="30">
        <f>H19-S19</f>
        <v>4</v>
      </c>
      <c r="U19" s="182"/>
      <c r="V19" s="182"/>
      <c r="W19" s="181">
        <f t="shared" si="13"/>
        <v>0</v>
      </c>
      <c r="X19" s="182"/>
      <c r="Y19" s="182"/>
      <c r="Z19" s="181">
        <f t="shared" si="14"/>
        <v>0</v>
      </c>
      <c r="AA19" s="182"/>
      <c r="AB19" s="182"/>
      <c r="AC19" s="181">
        <f t="shared" si="15"/>
        <v>0</v>
      </c>
      <c r="AD19" s="182"/>
      <c r="AE19" s="182"/>
      <c r="AF19" s="181">
        <f t="shared" si="16"/>
        <v>0</v>
      </c>
      <c r="AG19" s="182"/>
      <c r="AH19" s="182"/>
      <c r="AI19" s="187">
        <f t="shared" si="17"/>
        <v>0</v>
      </c>
    </row>
    <row r="20" spans="1:35" s="12" customFormat="1" ht="18" x14ac:dyDescent="0.25">
      <c r="A20" s="165"/>
      <c r="B20" s="188" t="s">
        <v>90</v>
      </c>
      <c r="C20" s="188"/>
      <c r="D20" s="188"/>
      <c r="E20" s="189"/>
      <c r="F20" s="188"/>
      <c r="G20" s="188"/>
      <c r="H20" s="188"/>
      <c r="I20" s="67">
        <f t="shared" ref="I20:R20" si="19">SUM(I18:I19)</f>
        <v>200</v>
      </c>
      <c r="J20" s="67">
        <f t="shared" si="19"/>
        <v>35</v>
      </c>
      <c r="K20" s="77">
        <f t="shared" si="19"/>
        <v>120</v>
      </c>
      <c r="L20" s="80">
        <f>SUM(L18:L19)</f>
        <v>2</v>
      </c>
      <c r="M20" s="67">
        <f t="shared" si="19"/>
        <v>2</v>
      </c>
      <c r="N20" s="67">
        <f t="shared" si="19"/>
        <v>2</v>
      </c>
      <c r="O20" s="67">
        <f t="shared" si="19"/>
        <v>2</v>
      </c>
      <c r="P20" s="67">
        <f t="shared" si="19"/>
        <v>1</v>
      </c>
      <c r="Q20" s="67">
        <f t="shared" si="19"/>
        <v>2</v>
      </c>
      <c r="R20" s="67">
        <f t="shared" si="19"/>
        <v>2</v>
      </c>
      <c r="S20" s="69">
        <f t="shared" si="18"/>
        <v>368</v>
      </c>
      <c r="T20" s="67">
        <f t="shared" ref="T20:AI20" si="20">SUM(T18:T19)</f>
        <v>7</v>
      </c>
      <c r="U20" s="67">
        <f t="shared" si="20"/>
        <v>211</v>
      </c>
      <c r="V20" s="67">
        <f t="shared" si="20"/>
        <v>10</v>
      </c>
      <c r="W20" s="67">
        <f t="shared" si="20"/>
        <v>221</v>
      </c>
      <c r="X20" s="67">
        <f t="shared" ref="X20:Z20" si="21">SUM(X18:X19)</f>
        <v>350</v>
      </c>
      <c r="Y20" s="67">
        <f t="shared" si="21"/>
        <v>34</v>
      </c>
      <c r="Z20" s="67">
        <f t="shared" si="21"/>
        <v>384</v>
      </c>
      <c r="AA20" s="67">
        <f t="shared" si="20"/>
        <v>0</v>
      </c>
      <c r="AB20" s="67">
        <f t="shared" si="20"/>
        <v>0</v>
      </c>
      <c r="AC20" s="67">
        <f t="shared" si="20"/>
        <v>0</v>
      </c>
      <c r="AD20" s="67">
        <f t="shared" si="20"/>
        <v>0</v>
      </c>
      <c r="AE20" s="67">
        <f t="shared" si="20"/>
        <v>0</v>
      </c>
      <c r="AF20" s="67">
        <f t="shared" si="20"/>
        <v>0</v>
      </c>
      <c r="AG20" s="67">
        <f t="shared" si="20"/>
        <v>0</v>
      </c>
      <c r="AH20" s="67">
        <f t="shared" si="20"/>
        <v>0</v>
      </c>
      <c r="AI20" s="77">
        <f t="shared" si="20"/>
        <v>0</v>
      </c>
    </row>
    <row r="21" spans="1:35" s="4" customFormat="1" ht="12.75" customHeight="1" x14ac:dyDescent="0.25">
      <c r="A21" s="197">
        <v>4</v>
      </c>
      <c r="B21" s="200" t="s">
        <v>92</v>
      </c>
      <c r="C21" s="167" t="s">
        <v>80</v>
      </c>
      <c r="D21" s="33" t="s">
        <v>14</v>
      </c>
      <c r="E21" s="34" t="s">
        <v>79</v>
      </c>
      <c r="F21" s="28" t="s">
        <v>5</v>
      </c>
      <c r="G21" s="29" t="s">
        <v>6</v>
      </c>
      <c r="H21" s="28">
        <v>100</v>
      </c>
      <c r="I21" s="30">
        <v>35</v>
      </c>
      <c r="J21" s="30">
        <v>36</v>
      </c>
      <c r="K21" s="95">
        <v>0</v>
      </c>
      <c r="L21" s="32">
        <v>0</v>
      </c>
      <c r="M21" s="30">
        <v>0</v>
      </c>
      <c r="N21" s="30">
        <v>0</v>
      </c>
      <c r="O21" s="30">
        <v>2</v>
      </c>
      <c r="P21" s="30">
        <v>0</v>
      </c>
      <c r="Q21" s="30">
        <v>0</v>
      </c>
      <c r="R21" s="30">
        <v>5</v>
      </c>
      <c r="S21" s="30">
        <f t="shared" si="18"/>
        <v>78</v>
      </c>
      <c r="T21" s="30">
        <f t="shared" ref="T21:T35" si="22">H21-S21</f>
        <v>22</v>
      </c>
      <c r="U21" s="182">
        <v>39</v>
      </c>
      <c r="V21" s="182">
        <v>0</v>
      </c>
      <c r="W21" s="181">
        <f t="shared" ref="W21:W35" si="23">SUM(U21:V21)</f>
        <v>39</v>
      </c>
      <c r="X21" s="182">
        <v>69</v>
      </c>
      <c r="Y21" s="182">
        <v>6</v>
      </c>
      <c r="Z21" s="181">
        <f t="shared" ref="Z21:Z35" si="24">SUM(X21:Y21)</f>
        <v>75</v>
      </c>
      <c r="AA21" s="182"/>
      <c r="AB21" s="182"/>
      <c r="AC21" s="181">
        <f t="shared" ref="AC21:AC35" si="25">SUM(AA21:AB21)</f>
        <v>0</v>
      </c>
      <c r="AD21" s="182"/>
      <c r="AE21" s="182"/>
      <c r="AF21" s="181">
        <f t="shared" ref="AF21:AF35" si="26">SUM(AD21:AE21)</f>
        <v>0</v>
      </c>
      <c r="AG21" s="182"/>
      <c r="AH21" s="182"/>
      <c r="AI21" s="187">
        <f t="shared" ref="AI21:AI35" si="27">SUM(AG21:AH21)</f>
        <v>0</v>
      </c>
    </row>
    <row r="22" spans="1:35" s="4" customFormat="1" ht="12.75" customHeight="1" x14ac:dyDescent="0.25">
      <c r="A22" s="198"/>
      <c r="B22" s="201"/>
      <c r="C22" s="167"/>
      <c r="D22" s="18" t="s">
        <v>15</v>
      </c>
      <c r="E22" s="28" t="s">
        <v>77</v>
      </c>
      <c r="F22" s="28" t="s">
        <v>5</v>
      </c>
      <c r="G22" s="29" t="s">
        <v>6</v>
      </c>
      <c r="H22" s="28">
        <v>200</v>
      </c>
      <c r="I22" s="35">
        <v>62</v>
      </c>
      <c r="J22" s="35">
        <v>54</v>
      </c>
      <c r="K22" s="96">
        <v>0</v>
      </c>
      <c r="L22" s="39">
        <v>0</v>
      </c>
      <c r="M22" s="35">
        <v>5</v>
      </c>
      <c r="N22" s="35">
        <v>4</v>
      </c>
      <c r="O22" s="35">
        <v>0</v>
      </c>
      <c r="P22" s="30">
        <v>0</v>
      </c>
      <c r="Q22" s="35">
        <v>1</v>
      </c>
      <c r="R22" s="35">
        <v>5</v>
      </c>
      <c r="S22" s="30">
        <f t="shared" si="18"/>
        <v>131</v>
      </c>
      <c r="T22" s="30">
        <f t="shared" si="22"/>
        <v>69</v>
      </c>
      <c r="U22" s="182"/>
      <c r="V22" s="182"/>
      <c r="W22" s="181">
        <f t="shared" si="23"/>
        <v>0</v>
      </c>
      <c r="X22" s="182"/>
      <c r="Y22" s="182"/>
      <c r="Z22" s="181">
        <f t="shared" si="24"/>
        <v>0</v>
      </c>
      <c r="AA22" s="182"/>
      <c r="AB22" s="182"/>
      <c r="AC22" s="181">
        <f t="shared" si="25"/>
        <v>0</v>
      </c>
      <c r="AD22" s="182"/>
      <c r="AE22" s="182"/>
      <c r="AF22" s="181">
        <f t="shared" si="26"/>
        <v>0</v>
      </c>
      <c r="AG22" s="182"/>
      <c r="AH22" s="182"/>
      <c r="AI22" s="187">
        <f t="shared" si="27"/>
        <v>0</v>
      </c>
    </row>
    <row r="23" spans="1:35" s="4" customFormat="1" ht="12.75" customHeight="1" x14ac:dyDescent="0.25">
      <c r="A23" s="198"/>
      <c r="B23" s="201"/>
      <c r="C23" s="203" t="s">
        <v>16</v>
      </c>
      <c r="D23" s="18" t="s">
        <v>17</v>
      </c>
      <c r="E23" s="28" t="s">
        <v>77</v>
      </c>
      <c r="F23" s="28" t="s">
        <v>5</v>
      </c>
      <c r="G23" s="29" t="s">
        <v>6</v>
      </c>
      <c r="H23" s="28">
        <v>150</v>
      </c>
      <c r="I23" s="30">
        <v>98</v>
      </c>
      <c r="J23" s="31">
        <v>38</v>
      </c>
      <c r="K23" s="101">
        <v>0</v>
      </c>
      <c r="L23" s="32">
        <v>1</v>
      </c>
      <c r="M23" s="30">
        <v>4</v>
      </c>
      <c r="N23" s="31">
        <v>2</v>
      </c>
      <c r="O23" s="40">
        <v>1</v>
      </c>
      <c r="P23" s="30">
        <v>0</v>
      </c>
      <c r="Q23" s="32">
        <v>0</v>
      </c>
      <c r="R23" s="32">
        <v>2</v>
      </c>
      <c r="S23" s="30">
        <f t="shared" si="18"/>
        <v>146</v>
      </c>
      <c r="T23" s="30">
        <f t="shared" si="22"/>
        <v>4</v>
      </c>
      <c r="U23" s="204">
        <v>207</v>
      </c>
      <c r="V23" s="204">
        <v>0</v>
      </c>
      <c r="W23" s="205">
        <f t="shared" si="23"/>
        <v>207</v>
      </c>
      <c r="X23" s="204">
        <v>328</v>
      </c>
      <c r="Y23" s="204">
        <v>14</v>
      </c>
      <c r="Z23" s="205">
        <f t="shared" si="24"/>
        <v>342</v>
      </c>
      <c r="AA23" s="204"/>
      <c r="AB23" s="204"/>
      <c r="AC23" s="205">
        <f t="shared" si="25"/>
        <v>0</v>
      </c>
      <c r="AD23" s="204"/>
      <c r="AE23" s="204"/>
      <c r="AF23" s="205">
        <f t="shared" si="26"/>
        <v>0</v>
      </c>
      <c r="AG23" s="204"/>
      <c r="AH23" s="204"/>
      <c r="AI23" s="206">
        <f t="shared" si="27"/>
        <v>0</v>
      </c>
    </row>
    <row r="24" spans="1:35" s="4" customFormat="1" ht="12.75" customHeight="1" x14ac:dyDescent="0.25">
      <c r="A24" s="198"/>
      <c r="B24" s="201"/>
      <c r="C24" s="203"/>
      <c r="D24" s="18" t="s">
        <v>18</v>
      </c>
      <c r="E24" s="28" t="s">
        <v>77</v>
      </c>
      <c r="F24" s="28" t="s">
        <v>5</v>
      </c>
      <c r="G24" s="29" t="s">
        <v>6</v>
      </c>
      <c r="H24" s="28">
        <v>75</v>
      </c>
      <c r="I24" s="30">
        <v>33</v>
      </c>
      <c r="J24" s="31">
        <v>36</v>
      </c>
      <c r="K24" s="101">
        <v>0</v>
      </c>
      <c r="L24" s="32">
        <v>0</v>
      </c>
      <c r="M24" s="30">
        <v>0</v>
      </c>
      <c r="N24" s="31">
        <v>0</v>
      </c>
      <c r="O24" s="40">
        <v>1</v>
      </c>
      <c r="P24" s="30">
        <v>0</v>
      </c>
      <c r="Q24" s="32">
        <v>0</v>
      </c>
      <c r="R24" s="32">
        <v>0</v>
      </c>
      <c r="S24" s="30">
        <f t="shared" si="18"/>
        <v>70</v>
      </c>
      <c r="T24" s="30">
        <f t="shared" si="22"/>
        <v>5</v>
      </c>
      <c r="U24" s="204"/>
      <c r="V24" s="204"/>
      <c r="W24" s="205">
        <f t="shared" si="23"/>
        <v>0</v>
      </c>
      <c r="X24" s="204"/>
      <c r="Y24" s="204"/>
      <c r="Z24" s="205">
        <f t="shared" si="24"/>
        <v>0</v>
      </c>
      <c r="AA24" s="204"/>
      <c r="AB24" s="204"/>
      <c r="AC24" s="205">
        <f t="shared" si="25"/>
        <v>0</v>
      </c>
      <c r="AD24" s="204"/>
      <c r="AE24" s="204"/>
      <c r="AF24" s="205">
        <f t="shared" si="26"/>
        <v>0</v>
      </c>
      <c r="AG24" s="204"/>
      <c r="AH24" s="204"/>
      <c r="AI24" s="206">
        <f t="shared" si="27"/>
        <v>0</v>
      </c>
    </row>
    <row r="25" spans="1:35" s="4" customFormat="1" ht="12.75" customHeight="1" x14ac:dyDescent="0.25">
      <c r="A25" s="198"/>
      <c r="B25" s="201"/>
      <c r="C25" s="167" t="s">
        <v>19</v>
      </c>
      <c r="D25" s="18" t="s">
        <v>20</v>
      </c>
      <c r="E25" s="28" t="s">
        <v>77</v>
      </c>
      <c r="F25" s="28" t="s">
        <v>5</v>
      </c>
      <c r="G25" s="29" t="s">
        <v>6</v>
      </c>
      <c r="H25" s="28">
        <v>250</v>
      </c>
      <c r="I25" s="30">
        <v>108</v>
      </c>
      <c r="J25" s="30">
        <v>113</v>
      </c>
      <c r="K25" s="102">
        <v>0</v>
      </c>
      <c r="L25" s="32">
        <v>0</v>
      </c>
      <c r="M25" s="30">
        <v>6</v>
      </c>
      <c r="N25" s="30">
        <v>2</v>
      </c>
      <c r="O25" s="36">
        <v>1</v>
      </c>
      <c r="P25" s="30">
        <v>0</v>
      </c>
      <c r="Q25" s="30">
        <v>0</v>
      </c>
      <c r="R25" s="30">
        <v>2</v>
      </c>
      <c r="S25" s="30">
        <f t="shared" si="18"/>
        <v>232</v>
      </c>
      <c r="T25" s="30">
        <f t="shared" si="22"/>
        <v>18</v>
      </c>
      <c r="U25" s="182">
        <v>121</v>
      </c>
      <c r="V25" s="182">
        <v>0</v>
      </c>
      <c r="W25" s="181">
        <f t="shared" si="23"/>
        <v>121</v>
      </c>
      <c r="X25" s="182">
        <v>201</v>
      </c>
      <c r="Y25" s="182">
        <v>17</v>
      </c>
      <c r="Z25" s="181">
        <f t="shared" si="24"/>
        <v>218</v>
      </c>
      <c r="AA25" s="182"/>
      <c r="AB25" s="182"/>
      <c r="AC25" s="181">
        <f t="shared" si="25"/>
        <v>0</v>
      </c>
      <c r="AD25" s="182"/>
      <c r="AE25" s="182"/>
      <c r="AF25" s="181">
        <f t="shared" si="26"/>
        <v>0</v>
      </c>
      <c r="AG25" s="182"/>
      <c r="AH25" s="182"/>
      <c r="AI25" s="187">
        <f t="shared" si="27"/>
        <v>0</v>
      </c>
    </row>
    <row r="26" spans="1:35" s="4" customFormat="1" ht="12.75" customHeight="1" x14ac:dyDescent="0.25">
      <c r="A26" s="198"/>
      <c r="B26" s="201"/>
      <c r="C26" s="167"/>
      <c r="D26" s="18" t="s">
        <v>20</v>
      </c>
      <c r="E26" s="28" t="s">
        <v>77</v>
      </c>
      <c r="F26" s="28" t="s">
        <v>5</v>
      </c>
      <c r="G26" s="29" t="s">
        <v>26</v>
      </c>
      <c r="H26" s="28">
        <v>150</v>
      </c>
      <c r="I26" s="30">
        <v>0</v>
      </c>
      <c r="J26" s="30">
        <v>0</v>
      </c>
      <c r="K26" s="95">
        <v>90</v>
      </c>
      <c r="L26" s="32">
        <v>0</v>
      </c>
      <c r="M26" s="30">
        <v>0</v>
      </c>
      <c r="N26" s="30">
        <v>0</v>
      </c>
      <c r="O26" s="30">
        <v>1</v>
      </c>
      <c r="P26" s="30">
        <v>0</v>
      </c>
      <c r="Q26" s="30">
        <v>0</v>
      </c>
      <c r="R26" s="30">
        <v>0</v>
      </c>
      <c r="S26" s="30">
        <f t="shared" si="18"/>
        <v>91</v>
      </c>
      <c r="T26" s="30">
        <f t="shared" si="22"/>
        <v>59</v>
      </c>
      <c r="U26" s="182"/>
      <c r="V26" s="182"/>
      <c r="W26" s="181">
        <f t="shared" si="23"/>
        <v>0</v>
      </c>
      <c r="X26" s="182"/>
      <c r="Y26" s="182"/>
      <c r="Z26" s="181">
        <f t="shared" si="24"/>
        <v>0</v>
      </c>
      <c r="AA26" s="182"/>
      <c r="AB26" s="182"/>
      <c r="AC26" s="181">
        <f t="shared" si="25"/>
        <v>0</v>
      </c>
      <c r="AD26" s="182"/>
      <c r="AE26" s="182"/>
      <c r="AF26" s="181">
        <f t="shared" si="26"/>
        <v>0</v>
      </c>
      <c r="AG26" s="182"/>
      <c r="AH26" s="182"/>
      <c r="AI26" s="187">
        <f t="shared" si="27"/>
        <v>0</v>
      </c>
    </row>
    <row r="27" spans="1:35" s="4" customFormat="1" ht="22.5" customHeight="1" x14ac:dyDescent="0.25">
      <c r="A27" s="198"/>
      <c r="B27" s="201"/>
      <c r="C27" s="57" t="s">
        <v>21</v>
      </c>
      <c r="D27" s="33" t="s">
        <v>22</v>
      </c>
      <c r="E27" s="34" t="s">
        <v>79</v>
      </c>
      <c r="F27" s="28" t="s">
        <v>7</v>
      </c>
      <c r="G27" s="29" t="s">
        <v>6</v>
      </c>
      <c r="H27" s="28">
        <v>100</v>
      </c>
      <c r="I27" s="30">
        <v>25</v>
      </c>
      <c r="J27" s="30">
        <v>17</v>
      </c>
      <c r="K27" s="95">
        <v>0</v>
      </c>
      <c r="L27" s="32">
        <v>0</v>
      </c>
      <c r="M27" s="30">
        <v>0</v>
      </c>
      <c r="N27" s="30">
        <v>0</v>
      </c>
      <c r="O27" s="30">
        <v>1</v>
      </c>
      <c r="P27" s="30">
        <v>0</v>
      </c>
      <c r="Q27" s="30">
        <v>0</v>
      </c>
      <c r="R27" s="30">
        <v>0</v>
      </c>
      <c r="S27" s="30">
        <f t="shared" si="18"/>
        <v>43</v>
      </c>
      <c r="T27" s="30">
        <f t="shared" si="22"/>
        <v>57</v>
      </c>
      <c r="U27" s="112">
        <v>2</v>
      </c>
      <c r="V27" s="52">
        <v>0</v>
      </c>
      <c r="W27" s="109">
        <f t="shared" si="23"/>
        <v>2</v>
      </c>
      <c r="X27" s="52">
        <v>6</v>
      </c>
      <c r="Y27" s="52">
        <v>0</v>
      </c>
      <c r="Z27" s="109">
        <f t="shared" si="24"/>
        <v>6</v>
      </c>
      <c r="AA27" s="52"/>
      <c r="AB27" s="52"/>
      <c r="AC27" s="109">
        <f t="shared" si="25"/>
        <v>0</v>
      </c>
      <c r="AD27" s="52"/>
      <c r="AE27" s="52"/>
      <c r="AF27" s="109">
        <f t="shared" si="26"/>
        <v>0</v>
      </c>
      <c r="AG27" s="52"/>
      <c r="AH27" s="52"/>
      <c r="AI27" s="108">
        <f t="shared" si="27"/>
        <v>0</v>
      </c>
    </row>
    <row r="28" spans="1:35" s="4" customFormat="1" ht="22.5" customHeight="1" x14ac:dyDescent="0.25">
      <c r="A28" s="198"/>
      <c r="B28" s="201"/>
      <c r="C28" s="58" t="s">
        <v>23</v>
      </c>
      <c r="D28" s="18" t="s">
        <v>23</v>
      </c>
      <c r="E28" s="28" t="s">
        <v>77</v>
      </c>
      <c r="F28" s="28" t="s">
        <v>5</v>
      </c>
      <c r="G28" s="29" t="s">
        <v>6</v>
      </c>
      <c r="H28" s="28">
        <v>200</v>
      </c>
      <c r="I28" s="30">
        <v>77</v>
      </c>
      <c r="J28" s="30">
        <v>77</v>
      </c>
      <c r="K28" s="95">
        <v>0</v>
      </c>
      <c r="L28" s="32">
        <v>1</v>
      </c>
      <c r="M28" s="30">
        <v>9</v>
      </c>
      <c r="N28" s="30">
        <v>3</v>
      </c>
      <c r="O28" s="30">
        <v>1</v>
      </c>
      <c r="P28" s="30">
        <v>0</v>
      </c>
      <c r="Q28" s="30">
        <v>1</v>
      </c>
      <c r="R28" s="30">
        <v>5</v>
      </c>
      <c r="S28" s="30">
        <f t="shared" si="18"/>
        <v>174</v>
      </c>
      <c r="T28" s="30">
        <f t="shared" si="22"/>
        <v>26</v>
      </c>
      <c r="U28" s="113">
        <v>35</v>
      </c>
      <c r="V28" s="53">
        <v>0</v>
      </c>
      <c r="W28" s="111">
        <f t="shared" si="23"/>
        <v>35</v>
      </c>
      <c r="X28" s="53">
        <v>63</v>
      </c>
      <c r="Y28" s="53">
        <v>3</v>
      </c>
      <c r="Z28" s="111">
        <f t="shared" si="24"/>
        <v>66</v>
      </c>
      <c r="AA28" s="53"/>
      <c r="AB28" s="53"/>
      <c r="AC28" s="111">
        <f t="shared" si="25"/>
        <v>0</v>
      </c>
      <c r="AD28" s="53"/>
      <c r="AE28" s="53"/>
      <c r="AF28" s="111">
        <f t="shared" si="26"/>
        <v>0</v>
      </c>
      <c r="AG28" s="53"/>
      <c r="AH28" s="53"/>
      <c r="AI28" s="110">
        <f t="shared" si="27"/>
        <v>0</v>
      </c>
    </row>
    <row r="29" spans="1:35" s="4" customFormat="1" ht="12.75" customHeight="1" x14ac:dyDescent="0.25">
      <c r="A29" s="198"/>
      <c r="B29" s="201"/>
      <c r="C29" s="167" t="s">
        <v>24</v>
      </c>
      <c r="D29" s="18" t="s">
        <v>25</v>
      </c>
      <c r="E29" s="28" t="s">
        <v>77</v>
      </c>
      <c r="F29" s="28" t="s">
        <v>5</v>
      </c>
      <c r="G29" s="29" t="s">
        <v>6</v>
      </c>
      <c r="H29" s="28">
        <v>250</v>
      </c>
      <c r="I29" s="30">
        <v>100</v>
      </c>
      <c r="J29" s="30">
        <v>99</v>
      </c>
      <c r="K29" s="95">
        <v>0</v>
      </c>
      <c r="L29" s="32">
        <v>0</v>
      </c>
      <c r="M29" s="30">
        <v>4</v>
      </c>
      <c r="N29" s="30">
        <v>6</v>
      </c>
      <c r="O29" s="30">
        <v>1</v>
      </c>
      <c r="P29" s="30">
        <v>1</v>
      </c>
      <c r="Q29" s="30">
        <v>0</v>
      </c>
      <c r="R29" s="30">
        <v>4</v>
      </c>
      <c r="S29" s="30">
        <f t="shared" si="18"/>
        <v>215</v>
      </c>
      <c r="T29" s="30">
        <f t="shared" si="22"/>
        <v>35</v>
      </c>
      <c r="U29" s="182">
        <v>103</v>
      </c>
      <c r="V29" s="182">
        <v>0</v>
      </c>
      <c r="W29" s="181">
        <f t="shared" si="23"/>
        <v>103</v>
      </c>
      <c r="X29" s="182">
        <v>173</v>
      </c>
      <c r="Y29" s="182">
        <v>1</v>
      </c>
      <c r="Z29" s="181">
        <f t="shared" si="24"/>
        <v>174</v>
      </c>
      <c r="AA29" s="182"/>
      <c r="AB29" s="182"/>
      <c r="AC29" s="181">
        <f t="shared" si="25"/>
        <v>0</v>
      </c>
      <c r="AD29" s="182"/>
      <c r="AE29" s="182"/>
      <c r="AF29" s="181">
        <f t="shared" si="26"/>
        <v>0</v>
      </c>
      <c r="AG29" s="182"/>
      <c r="AH29" s="182"/>
      <c r="AI29" s="187">
        <f t="shared" si="27"/>
        <v>0</v>
      </c>
    </row>
    <row r="30" spans="1:35" s="4" customFormat="1" ht="12.75" customHeight="1" x14ac:dyDescent="0.25">
      <c r="A30" s="198"/>
      <c r="B30" s="201"/>
      <c r="C30" s="167"/>
      <c r="D30" s="18" t="s">
        <v>25</v>
      </c>
      <c r="E30" s="28" t="s">
        <v>77</v>
      </c>
      <c r="F30" s="28" t="s">
        <v>5</v>
      </c>
      <c r="G30" s="29" t="s">
        <v>26</v>
      </c>
      <c r="H30" s="28">
        <v>150</v>
      </c>
      <c r="I30" s="30">
        <v>0</v>
      </c>
      <c r="J30" s="30">
        <v>0</v>
      </c>
      <c r="K30" s="95">
        <v>90</v>
      </c>
      <c r="L30" s="32">
        <v>0</v>
      </c>
      <c r="M30" s="30">
        <v>0</v>
      </c>
      <c r="N30" s="30">
        <v>0</v>
      </c>
      <c r="O30" s="30">
        <v>1</v>
      </c>
      <c r="P30" s="30">
        <v>0</v>
      </c>
      <c r="Q30" s="30">
        <v>0</v>
      </c>
      <c r="R30" s="30">
        <v>0</v>
      </c>
      <c r="S30" s="30">
        <f t="shared" si="18"/>
        <v>91</v>
      </c>
      <c r="T30" s="30">
        <f t="shared" si="22"/>
        <v>59</v>
      </c>
      <c r="U30" s="182"/>
      <c r="V30" s="182"/>
      <c r="W30" s="181">
        <f t="shared" si="23"/>
        <v>0</v>
      </c>
      <c r="X30" s="182"/>
      <c r="Y30" s="182"/>
      <c r="Z30" s="181">
        <f t="shared" si="24"/>
        <v>0</v>
      </c>
      <c r="AA30" s="182"/>
      <c r="AB30" s="182"/>
      <c r="AC30" s="181">
        <f t="shared" si="25"/>
        <v>0</v>
      </c>
      <c r="AD30" s="182"/>
      <c r="AE30" s="182"/>
      <c r="AF30" s="181">
        <f t="shared" si="26"/>
        <v>0</v>
      </c>
      <c r="AG30" s="182"/>
      <c r="AH30" s="182"/>
      <c r="AI30" s="187">
        <f t="shared" si="27"/>
        <v>0</v>
      </c>
    </row>
    <row r="31" spans="1:35" s="4" customFormat="1" ht="12.75" customHeight="1" x14ac:dyDescent="0.25">
      <c r="A31" s="198"/>
      <c r="B31" s="201"/>
      <c r="C31" s="167" t="s">
        <v>27</v>
      </c>
      <c r="D31" s="18" t="s">
        <v>27</v>
      </c>
      <c r="E31" s="28" t="s">
        <v>77</v>
      </c>
      <c r="F31" s="28" t="s">
        <v>5</v>
      </c>
      <c r="G31" s="29" t="s">
        <v>6</v>
      </c>
      <c r="H31" s="28">
        <v>200</v>
      </c>
      <c r="I31" s="30">
        <v>72</v>
      </c>
      <c r="J31" s="30">
        <v>69</v>
      </c>
      <c r="K31" s="95">
        <v>0</v>
      </c>
      <c r="L31" s="32">
        <f>0+1</f>
        <v>1</v>
      </c>
      <c r="M31" s="30">
        <v>4</v>
      </c>
      <c r="N31" s="30">
        <v>5</v>
      </c>
      <c r="O31" s="30">
        <v>1</v>
      </c>
      <c r="P31" s="30">
        <v>0</v>
      </c>
      <c r="Q31" s="30">
        <v>0</v>
      </c>
      <c r="R31" s="30">
        <v>4</v>
      </c>
      <c r="S31" s="30">
        <f t="shared" si="18"/>
        <v>156</v>
      </c>
      <c r="T31" s="30">
        <f t="shared" si="22"/>
        <v>44</v>
      </c>
      <c r="U31" s="182">
        <v>93</v>
      </c>
      <c r="V31" s="182">
        <v>0</v>
      </c>
      <c r="W31" s="181">
        <f t="shared" si="23"/>
        <v>93</v>
      </c>
      <c r="X31" s="182">
        <v>156</v>
      </c>
      <c r="Y31" s="182">
        <v>4</v>
      </c>
      <c r="Z31" s="181">
        <f t="shared" si="24"/>
        <v>160</v>
      </c>
      <c r="AA31" s="182"/>
      <c r="AB31" s="182"/>
      <c r="AC31" s="181">
        <f t="shared" si="25"/>
        <v>0</v>
      </c>
      <c r="AD31" s="182"/>
      <c r="AE31" s="182"/>
      <c r="AF31" s="181">
        <f t="shared" si="26"/>
        <v>0</v>
      </c>
      <c r="AG31" s="182"/>
      <c r="AH31" s="182"/>
      <c r="AI31" s="187">
        <f t="shared" si="27"/>
        <v>0</v>
      </c>
    </row>
    <row r="32" spans="1:35" s="4" customFormat="1" ht="12.75" customHeight="1" x14ac:dyDescent="0.25">
      <c r="A32" s="198"/>
      <c r="B32" s="201"/>
      <c r="C32" s="167"/>
      <c r="D32" s="18" t="s">
        <v>27</v>
      </c>
      <c r="E32" s="28" t="s">
        <v>77</v>
      </c>
      <c r="F32" s="28" t="s">
        <v>5</v>
      </c>
      <c r="G32" s="29" t="s">
        <v>26</v>
      </c>
      <c r="H32" s="28">
        <v>175</v>
      </c>
      <c r="I32" s="30">
        <v>0</v>
      </c>
      <c r="J32" s="30">
        <v>0</v>
      </c>
      <c r="K32" s="95">
        <v>100</v>
      </c>
      <c r="L32" s="32">
        <v>0</v>
      </c>
      <c r="M32" s="30">
        <v>0</v>
      </c>
      <c r="N32" s="30">
        <v>0</v>
      </c>
      <c r="O32" s="30">
        <v>1</v>
      </c>
      <c r="P32" s="30">
        <v>0</v>
      </c>
      <c r="Q32" s="30">
        <v>0</v>
      </c>
      <c r="R32" s="30">
        <v>0</v>
      </c>
      <c r="S32" s="30">
        <f t="shared" si="18"/>
        <v>101</v>
      </c>
      <c r="T32" s="30">
        <f t="shared" si="22"/>
        <v>74</v>
      </c>
      <c r="U32" s="182"/>
      <c r="V32" s="182"/>
      <c r="W32" s="181">
        <f t="shared" si="23"/>
        <v>0</v>
      </c>
      <c r="X32" s="182"/>
      <c r="Y32" s="182"/>
      <c r="Z32" s="181">
        <f t="shared" si="24"/>
        <v>0</v>
      </c>
      <c r="AA32" s="182"/>
      <c r="AB32" s="182"/>
      <c r="AC32" s="181">
        <f t="shared" si="25"/>
        <v>0</v>
      </c>
      <c r="AD32" s="182"/>
      <c r="AE32" s="182"/>
      <c r="AF32" s="181">
        <f t="shared" si="26"/>
        <v>0</v>
      </c>
      <c r="AG32" s="182"/>
      <c r="AH32" s="182"/>
      <c r="AI32" s="187">
        <f t="shared" si="27"/>
        <v>0</v>
      </c>
    </row>
    <row r="33" spans="1:35" s="4" customFormat="1" ht="22.5" customHeight="1" x14ac:dyDescent="0.25">
      <c r="A33" s="198"/>
      <c r="B33" s="201"/>
      <c r="C33" s="57" t="s">
        <v>28</v>
      </c>
      <c r="D33" s="18" t="s">
        <v>28</v>
      </c>
      <c r="E33" s="28" t="s">
        <v>77</v>
      </c>
      <c r="F33" s="28" t="s">
        <v>5</v>
      </c>
      <c r="G33" s="29" t="s">
        <v>6</v>
      </c>
      <c r="H33" s="28">
        <v>200</v>
      </c>
      <c r="I33" s="30">
        <v>80</v>
      </c>
      <c r="J33" s="30">
        <v>78</v>
      </c>
      <c r="K33" s="95">
        <v>0</v>
      </c>
      <c r="L33" s="32">
        <v>1</v>
      </c>
      <c r="M33" s="30">
        <v>4</v>
      </c>
      <c r="N33" s="30">
        <v>5</v>
      </c>
      <c r="O33" s="30">
        <v>1</v>
      </c>
      <c r="P33" s="30">
        <v>0</v>
      </c>
      <c r="Q33" s="30">
        <v>1</v>
      </c>
      <c r="R33" s="30">
        <v>4</v>
      </c>
      <c r="S33" s="30">
        <f t="shared" si="18"/>
        <v>174</v>
      </c>
      <c r="T33" s="30">
        <f t="shared" si="22"/>
        <v>26</v>
      </c>
      <c r="U33" s="112">
        <v>46</v>
      </c>
      <c r="V33" s="52">
        <v>0</v>
      </c>
      <c r="W33" s="109">
        <f t="shared" si="23"/>
        <v>46</v>
      </c>
      <c r="X33" s="52">
        <v>89</v>
      </c>
      <c r="Y33" s="52">
        <v>4</v>
      </c>
      <c r="Z33" s="109">
        <f t="shared" si="24"/>
        <v>93</v>
      </c>
      <c r="AA33" s="52"/>
      <c r="AB33" s="52"/>
      <c r="AC33" s="109">
        <f t="shared" si="25"/>
        <v>0</v>
      </c>
      <c r="AD33" s="52"/>
      <c r="AE33" s="52"/>
      <c r="AF33" s="109">
        <f t="shared" si="26"/>
        <v>0</v>
      </c>
      <c r="AG33" s="52"/>
      <c r="AH33" s="52"/>
      <c r="AI33" s="108">
        <f t="shared" si="27"/>
        <v>0</v>
      </c>
    </row>
    <row r="34" spans="1:35" s="4" customFormat="1" ht="12.75" customHeight="1" x14ac:dyDescent="0.25">
      <c r="A34" s="198"/>
      <c r="B34" s="201"/>
      <c r="C34" s="167" t="s">
        <v>81</v>
      </c>
      <c r="D34" s="18" t="s">
        <v>29</v>
      </c>
      <c r="E34" s="28" t="s">
        <v>77</v>
      </c>
      <c r="F34" s="28" t="s">
        <v>5</v>
      </c>
      <c r="G34" s="29" t="s">
        <v>6</v>
      </c>
      <c r="H34" s="28">
        <v>200</v>
      </c>
      <c r="I34" s="30">
        <v>150</v>
      </c>
      <c r="J34" s="30">
        <v>38</v>
      </c>
      <c r="K34" s="95">
        <v>0</v>
      </c>
      <c r="L34" s="32">
        <v>0</v>
      </c>
      <c r="M34" s="30">
        <v>4</v>
      </c>
      <c r="N34" s="30">
        <v>5</v>
      </c>
      <c r="O34" s="30">
        <v>1</v>
      </c>
      <c r="P34" s="30">
        <v>0</v>
      </c>
      <c r="Q34" s="30">
        <v>1</v>
      </c>
      <c r="R34" s="30">
        <v>0</v>
      </c>
      <c r="S34" s="30">
        <f t="shared" si="18"/>
        <v>199</v>
      </c>
      <c r="T34" s="30">
        <f t="shared" si="22"/>
        <v>1</v>
      </c>
      <c r="U34" s="182">
        <v>73</v>
      </c>
      <c r="V34" s="182">
        <v>0</v>
      </c>
      <c r="W34" s="181">
        <f t="shared" si="23"/>
        <v>73</v>
      </c>
      <c r="X34" s="182">
        <v>116</v>
      </c>
      <c r="Y34" s="182">
        <v>4</v>
      </c>
      <c r="Z34" s="181">
        <f t="shared" si="24"/>
        <v>120</v>
      </c>
      <c r="AA34" s="182"/>
      <c r="AB34" s="182"/>
      <c r="AC34" s="181">
        <f t="shared" si="25"/>
        <v>0</v>
      </c>
      <c r="AD34" s="182"/>
      <c r="AE34" s="182"/>
      <c r="AF34" s="181">
        <f t="shared" si="26"/>
        <v>0</v>
      </c>
      <c r="AG34" s="182"/>
      <c r="AH34" s="182"/>
      <c r="AI34" s="187">
        <f t="shared" si="27"/>
        <v>0</v>
      </c>
    </row>
    <row r="35" spans="1:35" s="4" customFormat="1" ht="12.75" customHeight="1" x14ac:dyDescent="0.25">
      <c r="A35" s="198"/>
      <c r="B35" s="202"/>
      <c r="C35" s="167"/>
      <c r="D35" s="18" t="s">
        <v>29</v>
      </c>
      <c r="E35" s="28" t="s">
        <v>77</v>
      </c>
      <c r="F35" s="28" t="s">
        <v>5</v>
      </c>
      <c r="G35" s="29" t="s">
        <v>26</v>
      </c>
      <c r="H35" s="28">
        <v>100</v>
      </c>
      <c r="I35" s="30">
        <v>0</v>
      </c>
      <c r="J35" s="30">
        <v>0</v>
      </c>
      <c r="K35" s="95">
        <v>50</v>
      </c>
      <c r="L35" s="32">
        <v>0</v>
      </c>
      <c r="M35" s="30">
        <v>0</v>
      </c>
      <c r="N35" s="30">
        <v>0</v>
      </c>
      <c r="O35" s="30">
        <v>1</v>
      </c>
      <c r="P35" s="30">
        <v>0</v>
      </c>
      <c r="Q35" s="30">
        <v>0</v>
      </c>
      <c r="R35" s="30">
        <v>0</v>
      </c>
      <c r="S35" s="30">
        <f t="shared" si="18"/>
        <v>51</v>
      </c>
      <c r="T35" s="30">
        <f t="shared" si="22"/>
        <v>49</v>
      </c>
      <c r="U35" s="182"/>
      <c r="V35" s="182"/>
      <c r="W35" s="181">
        <f t="shared" si="23"/>
        <v>0</v>
      </c>
      <c r="X35" s="182"/>
      <c r="Y35" s="182"/>
      <c r="Z35" s="181">
        <f t="shared" si="24"/>
        <v>0</v>
      </c>
      <c r="AA35" s="182"/>
      <c r="AB35" s="182"/>
      <c r="AC35" s="181">
        <f t="shared" si="25"/>
        <v>0</v>
      </c>
      <c r="AD35" s="182"/>
      <c r="AE35" s="182"/>
      <c r="AF35" s="181">
        <f t="shared" si="26"/>
        <v>0</v>
      </c>
      <c r="AG35" s="182"/>
      <c r="AH35" s="182"/>
      <c r="AI35" s="187">
        <f t="shared" si="27"/>
        <v>0</v>
      </c>
    </row>
    <row r="36" spans="1:35" s="12" customFormat="1" ht="18" x14ac:dyDescent="0.25">
      <c r="A36" s="199"/>
      <c r="B36" s="188" t="s">
        <v>90</v>
      </c>
      <c r="C36" s="188"/>
      <c r="D36" s="188"/>
      <c r="E36" s="189"/>
      <c r="F36" s="188"/>
      <c r="G36" s="188"/>
      <c r="H36" s="188"/>
      <c r="I36" s="67">
        <f>SUM(I21:I35)</f>
        <v>840</v>
      </c>
      <c r="J36" s="67">
        <f t="shared" ref="J36:K36" si="28">SUM(J21:J35)</f>
        <v>655</v>
      </c>
      <c r="K36" s="77">
        <f t="shared" si="28"/>
        <v>330</v>
      </c>
      <c r="L36" s="80">
        <f>SUM(L21:L35)</f>
        <v>4</v>
      </c>
      <c r="M36" s="67">
        <f>SUM(M21:M35)</f>
        <v>40</v>
      </c>
      <c r="N36" s="67">
        <f t="shared" ref="N36:P36" si="29">SUM(N21:N35)</f>
        <v>32</v>
      </c>
      <c r="O36" s="67">
        <f t="shared" si="29"/>
        <v>15</v>
      </c>
      <c r="P36" s="67">
        <f t="shared" si="29"/>
        <v>1</v>
      </c>
      <c r="Q36" s="67">
        <f>SUM(Q21:Q35)</f>
        <v>4</v>
      </c>
      <c r="R36" s="67">
        <f>SUM(R21:R35)</f>
        <v>31</v>
      </c>
      <c r="S36" s="67">
        <f>SUM(S21:S35)</f>
        <v>1952</v>
      </c>
      <c r="T36" s="67">
        <f>SUM(T21:T35)</f>
        <v>548</v>
      </c>
      <c r="U36" s="67">
        <f t="shared" ref="U36:AI36" si="30">SUM(U21:U35)</f>
        <v>719</v>
      </c>
      <c r="V36" s="67">
        <f t="shared" si="30"/>
        <v>0</v>
      </c>
      <c r="W36" s="67">
        <f>SUM(W21:W35)</f>
        <v>719</v>
      </c>
      <c r="X36" s="67">
        <f>SUM(X21:X35)</f>
        <v>1201</v>
      </c>
      <c r="Y36" s="67">
        <f>SUM(Y21:Y35)</f>
        <v>53</v>
      </c>
      <c r="Z36" s="67">
        <f>SUM(Z21:Z35)</f>
        <v>1254</v>
      </c>
      <c r="AA36" s="67">
        <f t="shared" si="30"/>
        <v>0</v>
      </c>
      <c r="AB36" s="67">
        <f t="shared" si="30"/>
        <v>0</v>
      </c>
      <c r="AC36" s="67">
        <f t="shared" si="30"/>
        <v>0</v>
      </c>
      <c r="AD36" s="67">
        <f t="shared" si="30"/>
        <v>0</v>
      </c>
      <c r="AE36" s="67">
        <f t="shared" si="30"/>
        <v>0</v>
      </c>
      <c r="AF36" s="67">
        <f t="shared" si="30"/>
        <v>0</v>
      </c>
      <c r="AG36" s="67">
        <f t="shared" si="30"/>
        <v>0</v>
      </c>
      <c r="AH36" s="67">
        <f t="shared" si="30"/>
        <v>0</v>
      </c>
      <c r="AI36" s="77">
        <f t="shared" si="30"/>
        <v>0</v>
      </c>
    </row>
    <row r="37" spans="1:35" s="4" customFormat="1" ht="45" customHeight="1" x14ac:dyDescent="0.25">
      <c r="A37" s="164">
        <v>5</v>
      </c>
      <c r="B37" s="207" t="s">
        <v>93</v>
      </c>
      <c r="C37" s="57" t="s">
        <v>30</v>
      </c>
      <c r="D37" s="18" t="s">
        <v>31</v>
      </c>
      <c r="E37" s="28" t="s">
        <v>77</v>
      </c>
      <c r="F37" s="28" t="s">
        <v>5</v>
      </c>
      <c r="G37" s="29" t="s">
        <v>6</v>
      </c>
      <c r="H37" s="28">
        <v>100</v>
      </c>
      <c r="I37" s="61">
        <v>45</v>
      </c>
      <c r="J37" s="30">
        <f>36+14</f>
        <v>50</v>
      </c>
      <c r="K37" s="95">
        <v>0</v>
      </c>
      <c r="L37" s="91">
        <v>1</v>
      </c>
      <c r="M37" s="61">
        <v>1</v>
      </c>
      <c r="N37" s="30">
        <v>0</v>
      </c>
      <c r="O37" s="30">
        <v>1</v>
      </c>
      <c r="P37" s="30">
        <v>0</v>
      </c>
      <c r="Q37" s="61">
        <v>1</v>
      </c>
      <c r="R37" s="61">
        <v>1</v>
      </c>
      <c r="S37" s="61">
        <f>SUM(I37:R37)</f>
        <v>100</v>
      </c>
      <c r="T37" s="61">
        <f>H37-S37</f>
        <v>0</v>
      </c>
      <c r="U37" s="52">
        <v>47</v>
      </c>
      <c r="V37" s="52">
        <v>0</v>
      </c>
      <c r="W37" s="109">
        <f t="shared" ref="W37:W38" si="31">SUM(U37:V37)</f>
        <v>47</v>
      </c>
      <c r="X37" s="52">
        <v>90</v>
      </c>
      <c r="Y37" s="52">
        <v>0</v>
      </c>
      <c r="Z37" s="109">
        <f t="shared" ref="Z37:Z38" si="32">SUM(X37:Y37)</f>
        <v>90</v>
      </c>
      <c r="AA37" s="52"/>
      <c r="AB37" s="52"/>
      <c r="AC37" s="109">
        <f t="shared" ref="AC37:AC38" si="33">SUM(AA37:AB37)</f>
        <v>0</v>
      </c>
      <c r="AD37" s="52"/>
      <c r="AE37" s="52"/>
      <c r="AF37" s="109">
        <f t="shared" ref="AF37:AF38" si="34">SUM(AD37:AE37)</f>
        <v>0</v>
      </c>
      <c r="AG37" s="52"/>
      <c r="AH37" s="52"/>
      <c r="AI37" s="108">
        <f t="shared" ref="AI37:AI38" si="35">SUM(AG37:AH37)</f>
        <v>0</v>
      </c>
    </row>
    <row r="38" spans="1:35" s="4" customFormat="1" ht="45" customHeight="1" x14ac:dyDescent="0.25">
      <c r="A38" s="164"/>
      <c r="B38" s="207"/>
      <c r="C38" s="57" t="s">
        <v>32</v>
      </c>
      <c r="D38" s="18" t="s">
        <v>82</v>
      </c>
      <c r="E38" s="28" t="s">
        <v>77</v>
      </c>
      <c r="F38" s="28" t="s">
        <v>5</v>
      </c>
      <c r="G38" s="29" t="s">
        <v>6</v>
      </c>
      <c r="H38" s="28">
        <v>75</v>
      </c>
      <c r="I38" s="61">
        <v>30</v>
      </c>
      <c r="J38" s="30">
        <f>12+28</f>
        <v>40</v>
      </c>
      <c r="K38" s="95">
        <v>0</v>
      </c>
      <c r="L38" s="91">
        <v>1</v>
      </c>
      <c r="M38" s="61">
        <v>0</v>
      </c>
      <c r="N38" s="30">
        <v>1</v>
      </c>
      <c r="O38" s="30">
        <v>1</v>
      </c>
      <c r="P38" s="30">
        <v>0</v>
      </c>
      <c r="Q38" s="61">
        <v>1</v>
      </c>
      <c r="R38" s="61">
        <v>1</v>
      </c>
      <c r="S38" s="61">
        <f>SUM(I38:R38)</f>
        <v>75</v>
      </c>
      <c r="T38" s="61">
        <f>H38-S38</f>
        <v>0</v>
      </c>
      <c r="U38" s="52">
        <v>37</v>
      </c>
      <c r="V38" s="52">
        <v>0</v>
      </c>
      <c r="W38" s="109">
        <f t="shared" si="31"/>
        <v>37</v>
      </c>
      <c r="X38" s="52">
        <v>62</v>
      </c>
      <c r="Y38" s="52">
        <v>0</v>
      </c>
      <c r="Z38" s="109">
        <f t="shared" si="32"/>
        <v>62</v>
      </c>
      <c r="AA38" s="52"/>
      <c r="AB38" s="52"/>
      <c r="AC38" s="109">
        <f t="shared" si="33"/>
        <v>0</v>
      </c>
      <c r="AD38" s="52"/>
      <c r="AE38" s="52"/>
      <c r="AF38" s="109">
        <f t="shared" si="34"/>
        <v>0</v>
      </c>
      <c r="AG38" s="52"/>
      <c r="AH38" s="52"/>
      <c r="AI38" s="108">
        <f t="shared" si="35"/>
        <v>0</v>
      </c>
    </row>
    <row r="39" spans="1:35" s="12" customFormat="1" ht="18" x14ac:dyDescent="0.25">
      <c r="A39" s="165"/>
      <c r="B39" s="188" t="s">
        <v>90</v>
      </c>
      <c r="C39" s="188"/>
      <c r="D39" s="188"/>
      <c r="E39" s="189"/>
      <c r="F39" s="188"/>
      <c r="G39" s="188"/>
      <c r="H39" s="188"/>
      <c r="I39" s="67">
        <f t="shared" ref="I39:AI39" si="36">SUM(I37:I38)</f>
        <v>75</v>
      </c>
      <c r="J39" s="67">
        <f t="shared" si="36"/>
        <v>90</v>
      </c>
      <c r="K39" s="77">
        <f t="shared" si="36"/>
        <v>0</v>
      </c>
      <c r="L39" s="80">
        <f t="shared" si="36"/>
        <v>2</v>
      </c>
      <c r="M39" s="67">
        <f t="shared" si="36"/>
        <v>1</v>
      </c>
      <c r="N39" s="67">
        <f t="shared" si="36"/>
        <v>1</v>
      </c>
      <c r="O39" s="67">
        <f t="shared" si="36"/>
        <v>2</v>
      </c>
      <c r="P39" s="67">
        <f t="shared" si="36"/>
        <v>0</v>
      </c>
      <c r="Q39" s="67">
        <f t="shared" si="36"/>
        <v>2</v>
      </c>
      <c r="R39" s="67">
        <f t="shared" si="36"/>
        <v>2</v>
      </c>
      <c r="S39" s="67">
        <f t="shared" si="36"/>
        <v>175</v>
      </c>
      <c r="T39" s="67">
        <f t="shared" si="36"/>
        <v>0</v>
      </c>
      <c r="U39" s="67">
        <f t="shared" si="36"/>
        <v>84</v>
      </c>
      <c r="V39" s="67">
        <f t="shared" si="36"/>
        <v>0</v>
      </c>
      <c r="W39" s="67">
        <f>SUM(W37:W38)</f>
        <v>84</v>
      </c>
      <c r="X39" s="67">
        <f t="shared" ref="X39:Y39" si="37">SUM(X37:X38)</f>
        <v>152</v>
      </c>
      <c r="Y39" s="67">
        <f t="shared" si="37"/>
        <v>0</v>
      </c>
      <c r="Z39" s="67">
        <f>SUM(Z37:Z38)</f>
        <v>152</v>
      </c>
      <c r="AA39" s="67">
        <f t="shared" si="36"/>
        <v>0</v>
      </c>
      <c r="AB39" s="67">
        <f t="shared" si="36"/>
        <v>0</v>
      </c>
      <c r="AC39" s="67">
        <f t="shared" si="36"/>
        <v>0</v>
      </c>
      <c r="AD39" s="67">
        <f t="shared" si="36"/>
        <v>0</v>
      </c>
      <c r="AE39" s="67">
        <f t="shared" si="36"/>
        <v>0</v>
      </c>
      <c r="AF39" s="67">
        <f t="shared" si="36"/>
        <v>0</v>
      </c>
      <c r="AG39" s="67">
        <f t="shared" si="36"/>
        <v>0</v>
      </c>
      <c r="AH39" s="67">
        <f t="shared" si="36"/>
        <v>0</v>
      </c>
      <c r="AI39" s="77">
        <f t="shared" si="36"/>
        <v>0</v>
      </c>
    </row>
    <row r="40" spans="1:35" s="4" customFormat="1" ht="11.25" customHeight="1" x14ac:dyDescent="0.25">
      <c r="A40" s="164">
        <v>6</v>
      </c>
      <c r="B40" s="207" t="s">
        <v>94</v>
      </c>
      <c r="C40" s="167" t="s">
        <v>33</v>
      </c>
      <c r="D40" s="18" t="s">
        <v>33</v>
      </c>
      <c r="E40" s="28" t="s">
        <v>77</v>
      </c>
      <c r="F40" s="28" t="s">
        <v>5</v>
      </c>
      <c r="G40" s="29" t="s">
        <v>6</v>
      </c>
      <c r="H40" s="28">
        <v>315</v>
      </c>
      <c r="I40" s="30">
        <v>45</v>
      </c>
      <c r="J40" s="30">
        <v>85</v>
      </c>
      <c r="K40" s="95">
        <v>0</v>
      </c>
      <c r="L40" s="32">
        <v>4</v>
      </c>
      <c r="M40" s="30">
        <v>0</v>
      </c>
      <c r="N40" s="30">
        <v>0</v>
      </c>
      <c r="O40" s="30">
        <v>1</v>
      </c>
      <c r="P40" s="30">
        <v>0</v>
      </c>
      <c r="Q40" s="30">
        <v>0</v>
      </c>
      <c r="R40" s="30">
        <v>1</v>
      </c>
      <c r="S40" s="30">
        <f>SUM(I40:R40)</f>
        <v>136</v>
      </c>
      <c r="T40" s="30">
        <f>H40-S40</f>
        <v>179</v>
      </c>
      <c r="U40" s="182">
        <v>65</v>
      </c>
      <c r="V40" s="182">
        <v>1</v>
      </c>
      <c r="W40" s="181">
        <f t="shared" ref="W40:W49" si="38">SUM(U40:V40)</f>
        <v>66</v>
      </c>
      <c r="X40" s="182">
        <v>145</v>
      </c>
      <c r="Y40" s="182">
        <v>4</v>
      </c>
      <c r="Z40" s="181">
        <f t="shared" ref="Z40:Z49" si="39">SUM(X40:Y40)</f>
        <v>149</v>
      </c>
      <c r="AA40" s="182"/>
      <c r="AB40" s="182"/>
      <c r="AC40" s="181">
        <f t="shared" ref="AC40:AC49" si="40">SUM(AA40:AB40)</f>
        <v>0</v>
      </c>
      <c r="AD40" s="182"/>
      <c r="AE40" s="182"/>
      <c r="AF40" s="181">
        <f t="shared" ref="AF40:AF49" si="41">SUM(AD40:AE40)</f>
        <v>0</v>
      </c>
      <c r="AG40" s="182"/>
      <c r="AH40" s="182"/>
      <c r="AI40" s="187">
        <f t="shared" ref="AI40:AI49" si="42">SUM(AG40:AH40)</f>
        <v>0</v>
      </c>
    </row>
    <row r="41" spans="1:35" s="4" customFormat="1" ht="11.25" customHeight="1" x14ac:dyDescent="0.25">
      <c r="A41" s="164"/>
      <c r="B41" s="207"/>
      <c r="C41" s="167"/>
      <c r="D41" s="18" t="s">
        <v>33</v>
      </c>
      <c r="E41" s="28" t="s">
        <v>77</v>
      </c>
      <c r="F41" s="28" t="s">
        <v>5</v>
      </c>
      <c r="G41" s="29" t="s">
        <v>26</v>
      </c>
      <c r="H41" s="28">
        <v>50</v>
      </c>
      <c r="I41" s="30">
        <v>0</v>
      </c>
      <c r="J41" s="30">
        <v>0</v>
      </c>
      <c r="K41" s="95">
        <v>50</v>
      </c>
      <c r="L41" s="32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f t="shared" ref="S41:S43" si="43">SUM(I41:R41)</f>
        <v>50</v>
      </c>
      <c r="T41" s="30">
        <f>H41-S41</f>
        <v>0</v>
      </c>
      <c r="U41" s="182"/>
      <c r="V41" s="182"/>
      <c r="W41" s="181">
        <f t="shared" si="38"/>
        <v>0</v>
      </c>
      <c r="X41" s="182"/>
      <c r="Y41" s="182"/>
      <c r="Z41" s="181">
        <f t="shared" si="39"/>
        <v>0</v>
      </c>
      <c r="AA41" s="182"/>
      <c r="AB41" s="182"/>
      <c r="AC41" s="181">
        <f t="shared" si="40"/>
        <v>0</v>
      </c>
      <c r="AD41" s="182"/>
      <c r="AE41" s="182"/>
      <c r="AF41" s="181">
        <f t="shared" si="41"/>
        <v>0</v>
      </c>
      <c r="AG41" s="182"/>
      <c r="AH41" s="182"/>
      <c r="AI41" s="187">
        <f t="shared" si="42"/>
        <v>0</v>
      </c>
    </row>
    <row r="42" spans="1:35" s="4" customFormat="1" ht="22.5" customHeight="1" x14ac:dyDescent="0.25">
      <c r="A42" s="164"/>
      <c r="B42" s="207"/>
      <c r="C42" s="57" t="s">
        <v>34</v>
      </c>
      <c r="D42" s="18" t="s">
        <v>34</v>
      </c>
      <c r="E42" s="28" t="s">
        <v>77</v>
      </c>
      <c r="F42" s="28" t="s">
        <v>5</v>
      </c>
      <c r="G42" s="29" t="s">
        <v>6</v>
      </c>
      <c r="H42" s="28">
        <v>40</v>
      </c>
      <c r="I42" s="30">
        <v>30</v>
      </c>
      <c r="J42" s="30">
        <v>4</v>
      </c>
      <c r="K42" s="95">
        <v>0</v>
      </c>
      <c r="L42" s="32">
        <v>0</v>
      </c>
      <c r="M42" s="30">
        <v>0</v>
      </c>
      <c r="N42" s="30">
        <v>0</v>
      </c>
      <c r="O42" s="30">
        <v>1</v>
      </c>
      <c r="P42" s="30">
        <v>0</v>
      </c>
      <c r="Q42" s="30">
        <v>0</v>
      </c>
      <c r="R42" s="30">
        <v>1</v>
      </c>
      <c r="S42" s="30">
        <f t="shared" si="43"/>
        <v>36</v>
      </c>
      <c r="T42" s="30">
        <f>H42-S42</f>
        <v>4</v>
      </c>
      <c r="U42" s="52">
        <v>11</v>
      </c>
      <c r="V42" s="52">
        <v>0</v>
      </c>
      <c r="W42" s="109">
        <f t="shared" si="38"/>
        <v>11</v>
      </c>
      <c r="X42" s="52">
        <v>15</v>
      </c>
      <c r="Y42" s="52">
        <v>0</v>
      </c>
      <c r="Z42" s="109">
        <f t="shared" si="39"/>
        <v>15</v>
      </c>
      <c r="AA42" s="52"/>
      <c r="AB42" s="52"/>
      <c r="AC42" s="109">
        <f t="shared" si="40"/>
        <v>0</v>
      </c>
      <c r="AD42" s="52"/>
      <c r="AE42" s="52"/>
      <c r="AF42" s="109">
        <f t="shared" si="41"/>
        <v>0</v>
      </c>
      <c r="AG42" s="52"/>
      <c r="AH42" s="52"/>
      <c r="AI42" s="108">
        <f t="shared" si="42"/>
        <v>0</v>
      </c>
    </row>
    <row r="43" spans="1:35" s="4" customFormat="1" ht="18" x14ac:dyDescent="0.25">
      <c r="A43" s="164"/>
      <c r="B43" s="207"/>
      <c r="C43" s="58" t="s">
        <v>35</v>
      </c>
      <c r="D43" s="18" t="s">
        <v>35</v>
      </c>
      <c r="E43" s="28" t="s">
        <v>77</v>
      </c>
      <c r="F43" s="28" t="s">
        <v>5</v>
      </c>
      <c r="G43" s="29" t="s">
        <v>6</v>
      </c>
      <c r="H43" s="28">
        <v>100</v>
      </c>
      <c r="I43" s="30">
        <v>35</v>
      </c>
      <c r="J43" s="30">
        <v>50</v>
      </c>
      <c r="K43" s="95">
        <v>0</v>
      </c>
      <c r="L43" s="32">
        <v>1</v>
      </c>
      <c r="M43" s="30">
        <v>0</v>
      </c>
      <c r="N43" s="30">
        <v>0</v>
      </c>
      <c r="O43" s="30">
        <v>1</v>
      </c>
      <c r="P43" s="30">
        <v>0</v>
      </c>
      <c r="Q43" s="30">
        <v>0</v>
      </c>
      <c r="R43" s="30">
        <v>1</v>
      </c>
      <c r="S43" s="30">
        <f t="shared" si="43"/>
        <v>88</v>
      </c>
      <c r="T43" s="30">
        <f>H43-S43</f>
        <v>12</v>
      </c>
      <c r="U43" s="53">
        <v>38</v>
      </c>
      <c r="V43" s="53">
        <v>0</v>
      </c>
      <c r="W43" s="111">
        <f t="shared" si="38"/>
        <v>38</v>
      </c>
      <c r="X43" s="53">
        <v>80</v>
      </c>
      <c r="Y43" s="53">
        <v>3</v>
      </c>
      <c r="Z43" s="111">
        <f t="shared" si="39"/>
        <v>83</v>
      </c>
      <c r="AA43" s="53"/>
      <c r="AB43" s="53"/>
      <c r="AC43" s="111">
        <f t="shared" si="40"/>
        <v>0</v>
      </c>
      <c r="AD43" s="53"/>
      <c r="AE43" s="53"/>
      <c r="AF43" s="111">
        <f t="shared" si="41"/>
        <v>0</v>
      </c>
      <c r="AG43" s="53"/>
      <c r="AH43" s="53"/>
      <c r="AI43" s="110">
        <f t="shared" si="42"/>
        <v>0</v>
      </c>
    </row>
    <row r="44" spans="1:35" s="4" customFormat="1" ht="11.25" customHeight="1" x14ac:dyDescent="0.25">
      <c r="A44" s="164"/>
      <c r="B44" s="207"/>
      <c r="C44" s="167" t="s">
        <v>36</v>
      </c>
      <c r="D44" s="18" t="s">
        <v>37</v>
      </c>
      <c r="E44" s="28" t="s">
        <v>77</v>
      </c>
      <c r="F44" s="28" t="s">
        <v>7</v>
      </c>
      <c r="G44" s="29" t="s">
        <v>6</v>
      </c>
      <c r="H44" s="28">
        <v>60</v>
      </c>
      <c r="I44" s="179">
        <v>55</v>
      </c>
      <c r="J44" s="179">
        <v>55</v>
      </c>
      <c r="K44" s="208">
        <v>0</v>
      </c>
      <c r="L44" s="195">
        <v>1</v>
      </c>
      <c r="M44" s="179">
        <v>0</v>
      </c>
      <c r="N44" s="179">
        <v>1</v>
      </c>
      <c r="O44" s="179">
        <v>2</v>
      </c>
      <c r="P44" s="179">
        <v>0</v>
      </c>
      <c r="Q44" s="179">
        <v>0</v>
      </c>
      <c r="R44" s="179">
        <v>1</v>
      </c>
      <c r="S44" s="179">
        <f>SUM(I44:R44)</f>
        <v>115</v>
      </c>
      <c r="T44" s="179">
        <f>H44+H45-S44</f>
        <v>45</v>
      </c>
      <c r="U44" s="182">
        <f>51+14</f>
        <v>65</v>
      </c>
      <c r="V44" s="182">
        <v>0</v>
      </c>
      <c r="W44" s="181">
        <f t="shared" si="38"/>
        <v>65</v>
      </c>
      <c r="X44" s="182">
        <v>118</v>
      </c>
      <c r="Y44" s="182">
        <v>1</v>
      </c>
      <c r="Z44" s="181">
        <f t="shared" si="39"/>
        <v>119</v>
      </c>
      <c r="AA44" s="182"/>
      <c r="AB44" s="182"/>
      <c r="AC44" s="181">
        <f t="shared" si="40"/>
        <v>0</v>
      </c>
      <c r="AD44" s="182"/>
      <c r="AE44" s="182"/>
      <c r="AF44" s="181">
        <f t="shared" si="41"/>
        <v>0</v>
      </c>
      <c r="AG44" s="182"/>
      <c r="AH44" s="182"/>
      <c r="AI44" s="187">
        <f t="shared" si="42"/>
        <v>0</v>
      </c>
    </row>
    <row r="45" spans="1:35" s="4" customFormat="1" ht="11.25" customHeight="1" x14ac:dyDescent="0.25">
      <c r="A45" s="164"/>
      <c r="B45" s="207"/>
      <c r="C45" s="167"/>
      <c r="D45" s="18" t="s">
        <v>36</v>
      </c>
      <c r="E45" s="28" t="s">
        <v>77</v>
      </c>
      <c r="F45" s="28" t="s">
        <v>5</v>
      </c>
      <c r="G45" s="29" t="s">
        <v>6</v>
      </c>
      <c r="H45" s="28">
        <v>100</v>
      </c>
      <c r="I45" s="168"/>
      <c r="J45" s="168"/>
      <c r="K45" s="186"/>
      <c r="L45" s="183"/>
      <c r="M45" s="168"/>
      <c r="N45" s="168"/>
      <c r="O45" s="168"/>
      <c r="P45" s="168"/>
      <c r="Q45" s="168"/>
      <c r="R45" s="168"/>
      <c r="S45" s="168"/>
      <c r="T45" s="168"/>
      <c r="U45" s="182"/>
      <c r="V45" s="182"/>
      <c r="W45" s="181">
        <f t="shared" si="38"/>
        <v>0</v>
      </c>
      <c r="X45" s="182"/>
      <c r="Y45" s="182"/>
      <c r="Z45" s="181">
        <f t="shared" si="39"/>
        <v>0</v>
      </c>
      <c r="AA45" s="182"/>
      <c r="AB45" s="182"/>
      <c r="AC45" s="181">
        <f t="shared" si="40"/>
        <v>0</v>
      </c>
      <c r="AD45" s="182"/>
      <c r="AE45" s="182"/>
      <c r="AF45" s="181">
        <f t="shared" si="41"/>
        <v>0</v>
      </c>
      <c r="AG45" s="182"/>
      <c r="AH45" s="182"/>
      <c r="AI45" s="187">
        <f t="shared" si="42"/>
        <v>0</v>
      </c>
    </row>
    <row r="46" spans="1:35" s="4" customFormat="1" ht="11.25" customHeight="1" x14ac:dyDescent="0.25">
      <c r="A46" s="164"/>
      <c r="B46" s="207"/>
      <c r="C46" s="167" t="s">
        <v>38</v>
      </c>
      <c r="D46" s="18" t="s">
        <v>39</v>
      </c>
      <c r="E46" s="28" t="s">
        <v>77</v>
      </c>
      <c r="F46" s="28" t="s">
        <v>5</v>
      </c>
      <c r="G46" s="29" t="s">
        <v>6</v>
      </c>
      <c r="H46" s="28">
        <v>130</v>
      </c>
      <c r="I46" s="30">
        <v>45</v>
      </c>
      <c r="J46" s="30">
        <v>55</v>
      </c>
      <c r="K46" s="95">
        <v>0</v>
      </c>
      <c r="L46" s="32">
        <v>1</v>
      </c>
      <c r="M46" s="30">
        <v>1</v>
      </c>
      <c r="N46" s="30">
        <v>0</v>
      </c>
      <c r="O46" s="30">
        <v>1</v>
      </c>
      <c r="P46" s="30">
        <v>0</v>
      </c>
      <c r="Q46" s="30">
        <v>0</v>
      </c>
      <c r="R46" s="30">
        <v>1</v>
      </c>
      <c r="S46" s="30">
        <f>SUM(I46:R46)</f>
        <v>104</v>
      </c>
      <c r="T46" s="30">
        <f>H46-S46</f>
        <v>26</v>
      </c>
      <c r="U46" s="182">
        <v>105</v>
      </c>
      <c r="V46" s="182">
        <v>0</v>
      </c>
      <c r="W46" s="181">
        <f t="shared" si="38"/>
        <v>105</v>
      </c>
      <c r="X46" s="182">
        <v>170</v>
      </c>
      <c r="Y46" s="182">
        <v>0</v>
      </c>
      <c r="Z46" s="181">
        <f t="shared" si="39"/>
        <v>170</v>
      </c>
      <c r="AA46" s="182"/>
      <c r="AB46" s="182"/>
      <c r="AC46" s="181">
        <f t="shared" si="40"/>
        <v>0</v>
      </c>
      <c r="AD46" s="182"/>
      <c r="AE46" s="182"/>
      <c r="AF46" s="181">
        <f t="shared" si="41"/>
        <v>0</v>
      </c>
      <c r="AG46" s="182"/>
      <c r="AH46" s="182"/>
      <c r="AI46" s="187">
        <f t="shared" si="42"/>
        <v>0</v>
      </c>
    </row>
    <row r="47" spans="1:35" s="4" customFormat="1" ht="11.25" customHeight="1" x14ac:dyDescent="0.25">
      <c r="A47" s="164"/>
      <c r="B47" s="207"/>
      <c r="C47" s="167"/>
      <c r="D47" s="18" t="s">
        <v>39</v>
      </c>
      <c r="E47" s="28" t="s">
        <v>77</v>
      </c>
      <c r="F47" s="28" t="s">
        <v>5</v>
      </c>
      <c r="G47" s="29" t="s">
        <v>26</v>
      </c>
      <c r="H47" s="28">
        <v>50</v>
      </c>
      <c r="I47" s="30">
        <v>0</v>
      </c>
      <c r="J47" s="30">
        <v>0</v>
      </c>
      <c r="K47" s="95">
        <v>50</v>
      </c>
      <c r="L47" s="32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f t="shared" ref="S47:S49" si="44">SUM(I47:R47)</f>
        <v>50</v>
      </c>
      <c r="T47" s="30">
        <f>H47-S47</f>
        <v>0</v>
      </c>
      <c r="U47" s="182"/>
      <c r="V47" s="182"/>
      <c r="W47" s="181">
        <f t="shared" si="38"/>
        <v>0</v>
      </c>
      <c r="X47" s="182"/>
      <c r="Y47" s="182"/>
      <c r="Z47" s="181">
        <f t="shared" si="39"/>
        <v>0</v>
      </c>
      <c r="AA47" s="182"/>
      <c r="AB47" s="182"/>
      <c r="AC47" s="181">
        <f t="shared" si="40"/>
        <v>0</v>
      </c>
      <c r="AD47" s="182"/>
      <c r="AE47" s="182"/>
      <c r="AF47" s="181">
        <f t="shared" si="41"/>
        <v>0</v>
      </c>
      <c r="AG47" s="182"/>
      <c r="AH47" s="182"/>
      <c r="AI47" s="187">
        <f t="shared" si="42"/>
        <v>0</v>
      </c>
    </row>
    <row r="48" spans="1:35" s="4" customFormat="1" ht="11.25" customHeight="1" x14ac:dyDescent="0.25">
      <c r="A48" s="164"/>
      <c r="B48" s="207"/>
      <c r="C48" s="167" t="s">
        <v>40</v>
      </c>
      <c r="D48" s="18" t="s">
        <v>40</v>
      </c>
      <c r="E48" s="28" t="s">
        <v>77</v>
      </c>
      <c r="F48" s="28" t="s">
        <v>5</v>
      </c>
      <c r="G48" s="29" t="s">
        <v>6</v>
      </c>
      <c r="H48" s="28">
        <v>100</v>
      </c>
      <c r="I48" s="30">
        <v>40</v>
      </c>
      <c r="J48" s="30">
        <v>45</v>
      </c>
      <c r="K48" s="95">
        <v>0</v>
      </c>
      <c r="L48" s="32">
        <v>0</v>
      </c>
      <c r="M48" s="30">
        <v>0</v>
      </c>
      <c r="N48" s="30">
        <v>0</v>
      </c>
      <c r="O48" s="30">
        <v>1</v>
      </c>
      <c r="P48" s="30">
        <v>0</v>
      </c>
      <c r="Q48" s="30">
        <v>0</v>
      </c>
      <c r="R48" s="30">
        <v>1</v>
      </c>
      <c r="S48" s="30">
        <f t="shared" si="44"/>
        <v>87</v>
      </c>
      <c r="T48" s="30">
        <f>H48-S48</f>
        <v>13</v>
      </c>
      <c r="U48" s="182">
        <v>22</v>
      </c>
      <c r="V48" s="182">
        <v>0</v>
      </c>
      <c r="W48" s="181">
        <f t="shared" si="38"/>
        <v>22</v>
      </c>
      <c r="X48" s="182">
        <v>53</v>
      </c>
      <c r="Y48" s="182">
        <v>0</v>
      </c>
      <c r="Z48" s="181">
        <f t="shared" si="39"/>
        <v>53</v>
      </c>
      <c r="AA48" s="182"/>
      <c r="AB48" s="182"/>
      <c r="AC48" s="181">
        <f t="shared" si="40"/>
        <v>0</v>
      </c>
      <c r="AD48" s="182"/>
      <c r="AE48" s="182"/>
      <c r="AF48" s="181">
        <f t="shared" si="41"/>
        <v>0</v>
      </c>
      <c r="AG48" s="182"/>
      <c r="AH48" s="182"/>
      <c r="AI48" s="187">
        <f t="shared" si="42"/>
        <v>0</v>
      </c>
    </row>
    <row r="49" spans="1:35" s="4" customFormat="1" ht="11.25" customHeight="1" x14ac:dyDescent="0.25">
      <c r="A49" s="164"/>
      <c r="B49" s="207"/>
      <c r="C49" s="167"/>
      <c r="D49" s="18" t="s">
        <v>40</v>
      </c>
      <c r="E49" s="28" t="s">
        <v>77</v>
      </c>
      <c r="F49" s="28" t="s">
        <v>5</v>
      </c>
      <c r="G49" s="29" t="s">
        <v>26</v>
      </c>
      <c r="H49" s="28">
        <v>50</v>
      </c>
      <c r="I49" s="30">
        <v>0</v>
      </c>
      <c r="J49" s="30">
        <v>0</v>
      </c>
      <c r="K49" s="95">
        <v>50</v>
      </c>
      <c r="L49" s="32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f t="shared" si="44"/>
        <v>50</v>
      </c>
      <c r="T49" s="30">
        <f>H49-S49</f>
        <v>0</v>
      </c>
      <c r="U49" s="182"/>
      <c r="V49" s="182"/>
      <c r="W49" s="181">
        <f t="shared" si="38"/>
        <v>0</v>
      </c>
      <c r="X49" s="182"/>
      <c r="Y49" s="182"/>
      <c r="Z49" s="181">
        <f t="shared" si="39"/>
        <v>0</v>
      </c>
      <c r="AA49" s="182"/>
      <c r="AB49" s="182"/>
      <c r="AC49" s="181">
        <f t="shared" si="40"/>
        <v>0</v>
      </c>
      <c r="AD49" s="182"/>
      <c r="AE49" s="182"/>
      <c r="AF49" s="181">
        <f t="shared" si="41"/>
        <v>0</v>
      </c>
      <c r="AG49" s="182"/>
      <c r="AH49" s="182"/>
      <c r="AI49" s="187">
        <f t="shared" si="42"/>
        <v>0</v>
      </c>
    </row>
    <row r="50" spans="1:35" s="12" customFormat="1" ht="18" x14ac:dyDescent="0.25">
      <c r="A50" s="165"/>
      <c r="B50" s="188" t="s">
        <v>90</v>
      </c>
      <c r="C50" s="188"/>
      <c r="D50" s="188"/>
      <c r="E50" s="189"/>
      <c r="F50" s="188"/>
      <c r="G50" s="188"/>
      <c r="H50" s="188"/>
      <c r="I50" s="67">
        <f t="shared" ref="I50:AI50" si="45">SUM(I40:I49)</f>
        <v>250</v>
      </c>
      <c r="J50" s="67">
        <f t="shared" si="45"/>
        <v>294</v>
      </c>
      <c r="K50" s="77">
        <f t="shared" si="45"/>
        <v>150</v>
      </c>
      <c r="L50" s="80">
        <f t="shared" si="45"/>
        <v>7</v>
      </c>
      <c r="M50" s="67">
        <f t="shared" si="45"/>
        <v>1</v>
      </c>
      <c r="N50" s="67">
        <f t="shared" si="45"/>
        <v>1</v>
      </c>
      <c r="O50" s="67">
        <f t="shared" si="45"/>
        <v>7</v>
      </c>
      <c r="P50" s="67">
        <f t="shared" si="45"/>
        <v>0</v>
      </c>
      <c r="Q50" s="67">
        <f t="shared" si="45"/>
        <v>0</v>
      </c>
      <c r="R50" s="67">
        <f t="shared" si="45"/>
        <v>6</v>
      </c>
      <c r="S50" s="67">
        <f t="shared" si="45"/>
        <v>716</v>
      </c>
      <c r="T50" s="67">
        <f t="shared" si="45"/>
        <v>279</v>
      </c>
      <c r="U50" s="67">
        <f>SUM(U40:U49)</f>
        <v>306</v>
      </c>
      <c r="V50" s="67">
        <v>1</v>
      </c>
      <c r="W50" s="67">
        <f>SUM(U50:V50)</f>
        <v>307</v>
      </c>
      <c r="X50" s="67">
        <f>SUM(X40:X49)</f>
        <v>581</v>
      </c>
      <c r="Y50" s="67">
        <f>SUM(Y40:Y49)</f>
        <v>8</v>
      </c>
      <c r="Z50" s="67">
        <f>SUM(X50:Y50)</f>
        <v>589</v>
      </c>
      <c r="AA50" s="67">
        <f t="shared" si="45"/>
        <v>0</v>
      </c>
      <c r="AB50" s="67">
        <f t="shared" si="45"/>
        <v>0</v>
      </c>
      <c r="AC50" s="67">
        <f t="shared" si="45"/>
        <v>0</v>
      </c>
      <c r="AD50" s="67">
        <f t="shared" si="45"/>
        <v>0</v>
      </c>
      <c r="AE50" s="67">
        <f t="shared" si="45"/>
        <v>0</v>
      </c>
      <c r="AF50" s="67">
        <f t="shared" si="45"/>
        <v>0</v>
      </c>
      <c r="AG50" s="67">
        <f t="shared" si="45"/>
        <v>0</v>
      </c>
      <c r="AH50" s="67">
        <f t="shared" si="45"/>
        <v>0</v>
      </c>
      <c r="AI50" s="77">
        <f t="shared" si="45"/>
        <v>0</v>
      </c>
    </row>
    <row r="51" spans="1:35" s="4" customFormat="1" ht="6.75" customHeight="1" x14ac:dyDescent="0.25">
      <c r="A51" s="164">
        <v>7</v>
      </c>
      <c r="B51" s="166" t="s">
        <v>41</v>
      </c>
      <c r="C51" s="167" t="s">
        <v>41</v>
      </c>
      <c r="D51" s="18" t="s">
        <v>42</v>
      </c>
      <c r="E51" s="28" t="s">
        <v>77</v>
      </c>
      <c r="F51" s="28" t="s">
        <v>5</v>
      </c>
      <c r="G51" s="29" t="s">
        <v>6</v>
      </c>
      <c r="H51" s="28">
        <v>40</v>
      </c>
      <c r="I51" s="169">
        <v>62</v>
      </c>
      <c r="J51" s="169">
        <v>10</v>
      </c>
      <c r="K51" s="194">
        <v>0</v>
      </c>
      <c r="L51" s="184">
        <v>0</v>
      </c>
      <c r="M51" s="169">
        <v>4</v>
      </c>
      <c r="N51" s="169">
        <v>7</v>
      </c>
      <c r="O51" s="169">
        <v>1</v>
      </c>
      <c r="P51" s="169">
        <v>0</v>
      </c>
      <c r="Q51" s="169">
        <v>2</v>
      </c>
      <c r="R51" s="169">
        <v>15</v>
      </c>
      <c r="S51" s="169">
        <f>SUM(I51:R51)</f>
        <v>101</v>
      </c>
      <c r="T51" s="169">
        <f>H51+H52+H53+H54-S51</f>
        <v>59</v>
      </c>
      <c r="U51" s="182">
        <v>16</v>
      </c>
      <c r="V51" s="182">
        <v>2</v>
      </c>
      <c r="W51" s="181">
        <f t="shared" ref="W51:W55" si="46">SUM(U51:V51)</f>
        <v>18</v>
      </c>
      <c r="X51" s="182">
        <v>23</v>
      </c>
      <c r="Y51" s="182">
        <v>2</v>
      </c>
      <c r="Z51" s="181">
        <f t="shared" ref="Z51:Z55" si="47">SUM(X51:Y51)</f>
        <v>25</v>
      </c>
      <c r="AA51" s="182"/>
      <c r="AB51" s="182"/>
      <c r="AC51" s="181">
        <f t="shared" ref="AC51:AC55" si="48">SUM(AA51:AB51)</f>
        <v>0</v>
      </c>
      <c r="AD51" s="182"/>
      <c r="AE51" s="182"/>
      <c r="AF51" s="181">
        <f t="shared" ref="AF51:AF55" si="49">SUM(AD51:AE51)</f>
        <v>0</v>
      </c>
      <c r="AG51" s="182"/>
      <c r="AH51" s="182"/>
      <c r="AI51" s="187">
        <f t="shared" ref="AI51:AI55" si="50">SUM(AG51:AH51)</f>
        <v>0</v>
      </c>
    </row>
    <row r="52" spans="1:35" s="4" customFormat="1" ht="6.75" customHeight="1" x14ac:dyDescent="0.25">
      <c r="A52" s="164"/>
      <c r="B52" s="166"/>
      <c r="C52" s="167"/>
      <c r="D52" s="18" t="s">
        <v>41</v>
      </c>
      <c r="E52" s="28" t="s">
        <v>77</v>
      </c>
      <c r="F52" s="28" t="s">
        <v>5</v>
      </c>
      <c r="G52" s="29" t="s">
        <v>6</v>
      </c>
      <c r="H52" s="28">
        <v>40</v>
      </c>
      <c r="I52" s="169"/>
      <c r="J52" s="169"/>
      <c r="K52" s="194"/>
      <c r="L52" s="184"/>
      <c r="M52" s="169"/>
      <c r="N52" s="169"/>
      <c r="O52" s="169"/>
      <c r="P52" s="169"/>
      <c r="Q52" s="169"/>
      <c r="R52" s="169"/>
      <c r="S52" s="169"/>
      <c r="T52" s="169"/>
      <c r="U52" s="182"/>
      <c r="V52" s="182"/>
      <c r="W52" s="181">
        <f t="shared" si="46"/>
        <v>0</v>
      </c>
      <c r="X52" s="182"/>
      <c r="Y52" s="182"/>
      <c r="Z52" s="181">
        <f t="shared" si="47"/>
        <v>0</v>
      </c>
      <c r="AA52" s="182"/>
      <c r="AB52" s="182"/>
      <c r="AC52" s="181">
        <f t="shared" si="48"/>
        <v>0</v>
      </c>
      <c r="AD52" s="182"/>
      <c r="AE52" s="182"/>
      <c r="AF52" s="181">
        <f t="shared" si="49"/>
        <v>0</v>
      </c>
      <c r="AG52" s="182"/>
      <c r="AH52" s="182"/>
      <c r="AI52" s="187">
        <f t="shared" si="50"/>
        <v>0</v>
      </c>
    </row>
    <row r="53" spans="1:35" s="4" customFormat="1" ht="6.75" customHeight="1" x14ac:dyDescent="0.25">
      <c r="A53" s="164"/>
      <c r="B53" s="166"/>
      <c r="C53" s="167"/>
      <c r="D53" s="18" t="s">
        <v>43</v>
      </c>
      <c r="E53" s="28" t="s">
        <v>77</v>
      </c>
      <c r="F53" s="28" t="s">
        <v>5</v>
      </c>
      <c r="G53" s="29" t="s">
        <v>6</v>
      </c>
      <c r="H53" s="28">
        <v>40</v>
      </c>
      <c r="I53" s="169"/>
      <c r="J53" s="169"/>
      <c r="K53" s="194"/>
      <c r="L53" s="184"/>
      <c r="M53" s="169"/>
      <c r="N53" s="169"/>
      <c r="O53" s="169"/>
      <c r="P53" s="169"/>
      <c r="Q53" s="169"/>
      <c r="R53" s="169"/>
      <c r="S53" s="169"/>
      <c r="T53" s="169"/>
      <c r="U53" s="182"/>
      <c r="V53" s="182"/>
      <c r="W53" s="181">
        <f t="shared" si="46"/>
        <v>0</v>
      </c>
      <c r="X53" s="182"/>
      <c r="Y53" s="182"/>
      <c r="Z53" s="181">
        <f t="shared" si="47"/>
        <v>0</v>
      </c>
      <c r="AA53" s="182"/>
      <c r="AB53" s="182"/>
      <c r="AC53" s="181">
        <f t="shared" si="48"/>
        <v>0</v>
      </c>
      <c r="AD53" s="182"/>
      <c r="AE53" s="182"/>
      <c r="AF53" s="181">
        <f t="shared" si="49"/>
        <v>0</v>
      </c>
      <c r="AG53" s="182"/>
      <c r="AH53" s="182"/>
      <c r="AI53" s="187">
        <f t="shared" si="50"/>
        <v>0</v>
      </c>
    </row>
    <row r="54" spans="1:35" s="4" customFormat="1" ht="6.75" customHeight="1" x14ac:dyDescent="0.25">
      <c r="A54" s="164"/>
      <c r="B54" s="166"/>
      <c r="C54" s="167"/>
      <c r="D54" s="18" t="s">
        <v>44</v>
      </c>
      <c r="E54" s="28" t="s">
        <v>77</v>
      </c>
      <c r="F54" s="28" t="s">
        <v>5</v>
      </c>
      <c r="G54" s="29" t="s">
        <v>6</v>
      </c>
      <c r="H54" s="28">
        <v>40</v>
      </c>
      <c r="I54" s="169"/>
      <c r="J54" s="169"/>
      <c r="K54" s="194"/>
      <c r="L54" s="184"/>
      <c r="M54" s="169"/>
      <c r="N54" s="169"/>
      <c r="O54" s="169"/>
      <c r="P54" s="169"/>
      <c r="Q54" s="169"/>
      <c r="R54" s="169"/>
      <c r="S54" s="169"/>
      <c r="T54" s="169"/>
      <c r="U54" s="182"/>
      <c r="V54" s="182"/>
      <c r="W54" s="181">
        <f t="shared" si="46"/>
        <v>0</v>
      </c>
      <c r="X54" s="182"/>
      <c r="Y54" s="182"/>
      <c r="Z54" s="181">
        <f t="shared" si="47"/>
        <v>0</v>
      </c>
      <c r="AA54" s="182"/>
      <c r="AB54" s="182"/>
      <c r="AC54" s="181">
        <f t="shared" si="48"/>
        <v>0</v>
      </c>
      <c r="AD54" s="182"/>
      <c r="AE54" s="182"/>
      <c r="AF54" s="181">
        <f t="shared" si="49"/>
        <v>0</v>
      </c>
      <c r="AG54" s="182"/>
      <c r="AH54" s="182"/>
      <c r="AI54" s="187">
        <f t="shared" si="50"/>
        <v>0</v>
      </c>
    </row>
    <row r="55" spans="1:35" s="4" customFormat="1" ht="22.5" customHeight="1" x14ac:dyDescent="0.25">
      <c r="A55" s="164"/>
      <c r="B55" s="166"/>
      <c r="C55" s="58" t="s">
        <v>83</v>
      </c>
      <c r="D55" s="18" t="s">
        <v>45</v>
      </c>
      <c r="E55" s="28" t="s">
        <v>77</v>
      </c>
      <c r="F55" s="28" t="s">
        <v>5</v>
      </c>
      <c r="G55" s="29" t="s">
        <v>6</v>
      </c>
      <c r="H55" s="28">
        <v>30</v>
      </c>
      <c r="I55" s="30">
        <v>14</v>
      </c>
      <c r="J55" s="30">
        <v>1</v>
      </c>
      <c r="K55" s="95">
        <v>0</v>
      </c>
      <c r="L55" s="32">
        <v>0</v>
      </c>
      <c r="M55" s="30">
        <v>1</v>
      </c>
      <c r="N55" s="30">
        <v>3</v>
      </c>
      <c r="O55" s="30">
        <v>0</v>
      </c>
      <c r="P55" s="30">
        <v>0</v>
      </c>
      <c r="Q55" s="30">
        <v>0</v>
      </c>
      <c r="R55" s="30">
        <v>10</v>
      </c>
      <c r="S55" s="30">
        <f>SUM(I55:R55)</f>
        <v>29</v>
      </c>
      <c r="T55" s="30">
        <f>H55-S55</f>
        <v>1</v>
      </c>
      <c r="U55" s="53">
        <v>1</v>
      </c>
      <c r="V55" s="53">
        <v>0</v>
      </c>
      <c r="W55" s="111">
        <f t="shared" si="46"/>
        <v>1</v>
      </c>
      <c r="X55" s="53">
        <v>4</v>
      </c>
      <c r="Y55" s="53">
        <v>0</v>
      </c>
      <c r="Z55" s="111">
        <f t="shared" si="47"/>
        <v>4</v>
      </c>
      <c r="AA55" s="53"/>
      <c r="AB55" s="53"/>
      <c r="AC55" s="111">
        <f t="shared" si="48"/>
        <v>0</v>
      </c>
      <c r="AD55" s="53"/>
      <c r="AE55" s="53"/>
      <c r="AF55" s="111">
        <f t="shared" si="49"/>
        <v>0</v>
      </c>
      <c r="AG55" s="53"/>
      <c r="AH55" s="53"/>
      <c r="AI55" s="110">
        <f t="shared" si="50"/>
        <v>0</v>
      </c>
    </row>
    <row r="56" spans="1:35" s="12" customFormat="1" ht="18" x14ac:dyDescent="0.25">
      <c r="A56" s="165"/>
      <c r="B56" s="188" t="s">
        <v>90</v>
      </c>
      <c r="C56" s="188"/>
      <c r="D56" s="188"/>
      <c r="E56" s="189"/>
      <c r="F56" s="188"/>
      <c r="G56" s="188"/>
      <c r="H56" s="188"/>
      <c r="I56" s="67">
        <f t="shared" ref="I56:AI56" si="51">SUM(I51:I55)</f>
        <v>76</v>
      </c>
      <c r="J56" s="67">
        <f t="shared" si="51"/>
        <v>11</v>
      </c>
      <c r="K56" s="77">
        <f t="shared" si="51"/>
        <v>0</v>
      </c>
      <c r="L56" s="80">
        <f t="shared" si="51"/>
        <v>0</v>
      </c>
      <c r="M56" s="67">
        <f t="shared" si="51"/>
        <v>5</v>
      </c>
      <c r="N56" s="67">
        <f t="shared" si="51"/>
        <v>10</v>
      </c>
      <c r="O56" s="67">
        <f t="shared" si="51"/>
        <v>1</v>
      </c>
      <c r="P56" s="67">
        <f t="shared" si="51"/>
        <v>0</v>
      </c>
      <c r="Q56" s="67">
        <f t="shared" si="51"/>
        <v>2</v>
      </c>
      <c r="R56" s="67">
        <f t="shared" si="51"/>
        <v>25</v>
      </c>
      <c r="S56" s="67">
        <f t="shared" si="51"/>
        <v>130</v>
      </c>
      <c r="T56" s="67">
        <f t="shared" si="51"/>
        <v>60</v>
      </c>
      <c r="U56" s="67">
        <f t="shared" si="51"/>
        <v>17</v>
      </c>
      <c r="V56" s="67">
        <f t="shared" si="51"/>
        <v>2</v>
      </c>
      <c r="W56" s="67">
        <f t="shared" si="51"/>
        <v>19</v>
      </c>
      <c r="X56" s="67">
        <f t="shared" ref="X56:Z56" si="52">SUM(X51:X55)</f>
        <v>27</v>
      </c>
      <c r="Y56" s="67">
        <f t="shared" si="52"/>
        <v>2</v>
      </c>
      <c r="Z56" s="67">
        <f t="shared" si="52"/>
        <v>29</v>
      </c>
      <c r="AA56" s="67">
        <f t="shared" si="51"/>
        <v>0</v>
      </c>
      <c r="AB56" s="67">
        <f t="shared" si="51"/>
        <v>0</v>
      </c>
      <c r="AC56" s="67">
        <f t="shared" si="51"/>
        <v>0</v>
      </c>
      <c r="AD56" s="67">
        <f t="shared" si="51"/>
        <v>0</v>
      </c>
      <c r="AE56" s="67">
        <f t="shared" si="51"/>
        <v>0</v>
      </c>
      <c r="AF56" s="67">
        <f t="shared" si="51"/>
        <v>0</v>
      </c>
      <c r="AG56" s="67">
        <f t="shared" si="51"/>
        <v>0</v>
      </c>
      <c r="AH56" s="67">
        <f t="shared" si="51"/>
        <v>0</v>
      </c>
      <c r="AI56" s="77">
        <f t="shared" si="51"/>
        <v>0</v>
      </c>
    </row>
    <row r="57" spans="1:35" s="4" customFormat="1" ht="6" customHeight="1" x14ac:dyDescent="0.25">
      <c r="A57" s="164">
        <v>8</v>
      </c>
      <c r="B57" s="207" t="s">
        <v>95</v>
      </c>
      <c r="C57" s="209" t="s">
        <v>46</v>
      </c>
      <c r="D57" s="18" t="s">
        <v>47</v>
      </c>
      <c r="E57" s="28" t="s">
        <v>77</v>
      </c>
      <c r="F57" s="28" t="s">
        <v>5</v>
      </c>
      <c r="G57" s="29" t="s">
        <v>6</v>
      </c>
      <c r="H57" s="28">
        <v>220</v>
      </c>
      <c r="I57" s="179">
        <v>160</v>
      </c>
      <c r="J57" s="179">
        <v>165</v>
      </c>
      <c r="K57" s="208">
        <v>0</v>
      </c>
      <c r="L57" s="195">
        <f>2+1</f>
        <v>3</v>
      </c>
      <c r="M57" s="179">
        <v>1</v>
      </c>
      <c r="N57" s="179">
        <v>1</v>
      </c>
      <c r="O57" s="179">
        <v>1</v>
      </c>
      <c r="P57" s="179">
        <v>0</v>
      </c>
      <c r="Q57" s="179">
        <v>1</v>
      </c>
      <c r="R57" s="179">
        <v>5</v>
      </c>
      <c r="S57" s="179">
        <f>SUM(I57:R57)</f>
        <v>337</v>
      </c>
      <c r="T57" s="179">
        <f>H57+H58+H59+H60+H61-S57</f>
        <v>183</v>
      </c>
      <c r="U57" s="212">
        <v>137</v>
      </c>
      <c r="V57" s="212">
        <v>2</v>
      </c>
      <c r="W57" s="215">
        <f t="shared" ref="W57:W64" si="53">SUM(U57:V57)</f>
        <v>139</v>
      </c>
      <c r="X57" s="212">
        <v>224</v>
      </c>
      <c r="Y57" s="212">
        <v>2</v>
      </c>
      <c r="Z57" s="215">
        <f t="shared" ref="Z57:Z64" si="54">SUM(X57:Y57)</f>
        <v>226</v>
      </c>
      <c r="AA57" s="212"/>
      <c r="AB57" s="212"/>
      <c r="AC57" s="215">
        <f t="shared" ref="AC57:AC64" si="55">SUM(AA57:AB57)</f>
        <v>0</v>
      </c>
      <c r="AD57" s="212"/>
      <c r="AE57" s="212"/>
      <c r="AF57" s="215">
        <f t="shared" ref="AF57:AF64" si="56">SUM(AD57:AE57)</f>
        <v>0</v>
      </c>
      <c r="AG57" s="212"/>
      <c r="AH57" s="212"/>
      <c r="AI57" s="218">
        <f t="shared" ref="AI57:AI64" si="57">SUM(AG57:AH57)</f>
        <v>0</v>
      </c>
    </row>
    <row r="58" spans="1:35" s="4" customFormat="1" ht="6" customHeight="1" x14ac:dyDescent="0.25">
      <c r="A58" s="164"/>
      <c r="B58" s="207"/>
      <c r="C58" s="210"/>
      <c r="D58" s="18" t="s">
        <v>46</v>
      </c>
      <c r="E58" s="28" t="s">
        <v>77</v>
      </c>
      <c r="F58" s="28" t="s">
        <v>5</v>
      </c>
      <c r="G58" s="29" t="s">
        <v>6</v>
      </c>
      <c r="H58" s="28">
        <v>150</v>
      </c>
      <c r="I58" s="180"/>
      <c r="J58" s="180"/>
      <c r="K58" s="185"/>
      <c r="L58" s="196"/>
      <c r="M58" s="180"/>
      <c r="N58" s="180"/>
      <c r="O58" s="180"/>
      <c r="P58" s="180"/>
      <c r="Q58" s="180"/>
      <c r="R58" s="180"/>
      <c r="S58" s="180"/>
      <c r="T58" s="180"/>
      <c r="U58" s="213"/>
      <c r="V58" s="213"/>
      <c r="W58" s="216">
        <f t="shared" si="53"/>
        <v>0</v>
      </c>
      <c r="X58" s="213"/>
      <c r="Y58" s="213"/>
      <c r="Z58" s="216">
        <f t="shared" si="54"/>
        <v>0</v>
      </c>
      <c r="AA58" s="213"/>
      <c r="AB58" s="213"/>
      <c r="AC58" s="216">
        <f t="shared" si="55"/>
        <v>0</v>
      </c>
      <c r="AD58" s="213"/>
      <c r="AE58" s="213"/>
      <c r="AF58" s="216">
        <f t="shared" si="56"/>
        <v>0</v>
      </c>
      <c r="AG58" s="213"/>
      <c r="AH58" s="213"/>
      <c r="AI58" s="219">
        <f t="shared" si="57"/>
        <v>0</v>
      </c>
    </row>
    <row r="59" spans="1:35" s="4" customFormat="1" ht="6" customHeight="1" x14ac:dyDescent="0.25">
      <c r="A59" s="164"/>
      <c r="B59" s="207"/>
      <c r="C59" s="210"/>
      <c r="D59" s="18" t="s">
        <v>49</v>
      </c>
      <c r="E59" s="28" t="s">
        <v>77</v>
      </c>
      <c r="F59" s="28" t="s">
        <v>5</v>
      </c>
      <c r="G59" s="29" t="s">
        <v>6</v>
      </c>
      <c r="H59" s="28">
        <v>60</v>
      </c>
      <c r="I59" s="180"/>
      <c r="J59" s="180"/>
      <c r="K59" s="185"/>
      <c r="L59" s="196"/>
      <c r="M59" s="180"/>
      <c r="N59" s="180"/>
      <c r="O59" s="180"/>
      <c r="P59" s="180"/>
      <c r="Q59" s="180"/>
      <c r="R59" s="180"/>
      <c r="S59" s="180"/>
      <c r="T59" s="180"/>
      <c r="U59" s="213"/>
      <c r="V59" s="213"/>
      <c r="W59" s="216">
        <f t="shared" si="53"/>
        <v>0</v>
      </c>
      <c r="X59" s="213"/>
      <c r="Y59" s="213"/>
      <c r="Z59" s="216">
        <f t="shared" si="54"/>
        <v>0</v>
      </c>
      <c r="AA59" s="213"/>
      <c r="AB59" s="213"/>
      <c r="AC59" s="216">
        <f t="shared" si="55"/>
        <v>0</v>
      </c>
      <c r="AD59" s="213"/>
      <c r="AE59" s="213"/>
      <c r="AF59" s="216">
        <f t="shared" si="56"/>
        <v>0</v>
      </c>
      <c r="AG59" s="213"/>
      <c r="AH59" s="213"/>
      <c r="AI59" s="219">
        <f t="shared" si="57"/>
        <v>0</v>
      </c>
    </row>
    <row r="60" spans="1:35" s="4" customFormat="1" ht="6" customHeight="1" x14ac:dyDescent="0.25">
      <c r="A60" s="164"/>
      <c r="B60" s="207"/>
      <c r="C60" s="210"/>
      <c r="D60" s="18" t="s">
        <v>50</v>
      </c>
      <c r="E60" s="28" t="s">
        <v>77</v>
      </c>
      <c r="F60" s="28" t="s">
        <v>5</v>
      </c>
      <c r="G60" s="29" t="s">
        <v>6</v>
      </c>
      <c r="H60" s="28">
        <v>60</v>
      </c>
      <c r="I60" s="180"/>
      <c r="J60" s="180"/>
      <c r="K60" s="185"/>
      <c r="L60" s="196"/>
      <c r="M60" s="180"/>
      <c r="N60" s="180"/>
      <c r="O60" s="180"/>
      <c r="P60" s="180"/>
      <c r="Q60" s="180"/>
      <c r="R60" s="180"/>
      <c r="S60" s="180"/>
      <c r="T60" s="180"/>
      <c r="U60" s="213"/>
      <c r="V60" s="213"/>
      <c r="W60" s="216">
        <f t="shared" si="53"/>
        <v>0</v>
      </c>
      <c r="X60" s="213"/>
      <c r="Y60" s="213"/>
      <c r="Z60" s="216">
        <f t="shared" si="54"/>
        <v>0</v>
      </c>
      <c r="AA60" s="213"/>
      <c r="AB60" s="213"/>
      <c r="AC60" s="216">
        <f t="shared" si="55"/>
        <v>0</v>
      </c>
      <c r="AD60" s="213"/>
      <c r="AE60" s="213"/>
      <c r="AF60" s="216">
        <f t="shared" si="56"/>
        <v>0</v>
      </c>
      <c r="AG60" s="213"/>
      <c r="AH60" s="213"/>
      <c r="AI60" s="219">
        <f t="shared" si="57"/>
        <v>0</v>
      </c>
    </row>
    <row r="61" spans="1:35" s="4" customFormat="1" ht="6" customHeight="1" x14ac:dyDescent="0.25">
      <c r="A61" s="164"/>
      <c r="B61" s="207"/>
      <c r="C61" s="211"/>
      <c r="D61" s="19" t="s">
        <v>48</v>
      </c>
      <c r="E61" s="37" t="s">
        <v>78</v>
      </c>
      <c r="F61" s="28" t="s">
        <v>5</v>
      </c>
      <c r="G61" s="29" t="s">
        <v>6</v>
      </c>
      <c r="H61" s="28">
        <v>30</v>
      </c>
      <c r="I61" s="168"/>
      <c r="J61" s="168"/>
      <c r="K61" s="186"/>
      <c r="L61" s="183"/>
      <c r="M61" s="168"/>
      <c r="N61" s="168"/>
      <c r="O61" s="168"/>
      <c r="P61" s="168"/>
      <c r="Q61" s="168"/>
      <c r="R61" s="168"/>
      <c r="S61" s="168"/>
      <c r="T61" s="168"/>
      <c r="U61" s="214"/>
      <c r="V61" s="214"/>
      <c r="W61" s="217">
        <f t="shared" si="53"/>
        <v>0</v>
      </c>
      <c r="X61" s="214"/>
      <c r="Y61" s="214"/>
      <c r="Z61" s="217">
        <f t="shared" si="54"/>
        <v>0</v>
      </c>
      <c r="AA61" s="214"/>
      <c r="AB61" s="214"/>
      <c r="AC61" s="217">
        <f t="shared" si="55"/>
        <v>0</v>
      </c>
      <c r="AD61" s="214"/>
      <c r="AE61" s="214"/>
      <c r="AF61" s="217">
        <f t="shared" si="56"/>
        <v>0</v>
      </c>
      <c r="AG61" s="214"/>
      <c r="AH61" s="214"/>
      <c r="AI61" s="220">
        <f t="shared" si="57"/>
        <v>0</v>
      </c>
    </row>
    <row r="62" spans="1:35" s="4" customFormat="1" ht="22.5" customHeight="1" x14ac:dyDescent="0.25">
      <c r="A62" s="164"/>
      <c r="B62" s="207"/>
      <c r="C62" s="57" t="s">
        <v>51</v>
      </c>
      <c r="D62" s="18" t="s">
        <v>52</v>
      </c>
      <c r="E62" s="28" t="s">
        <v>77</v>
      </c>
      <c r="F62" s="28" t="s">
        <v>5</v>
      </c>
      <c r="G62" s="29" t="s">
        <v>6</v>
      </c>
      <c r="H62" s="28">
        <v>90</v>
      </c>
      <c r="I62" s="30">
        <v>44</v>
      </c>
      <c r="J62" s="30">
        <v>26</v>
      </c>
      <c r="K62" s="95">
        <v>0</v>
      </c>
      <c r="L62" s="32">
        <v>0</v>
      </c>
      <c r="M62" s="30">
        <v>0</v>
      </c>
      <c r="N62" s="30">
        <v>1</v>
      </c>
      <c r="O62" s="30">
        <v>1</v>
      </c>
      <c r="P62" s="30">
        <v>0</v>
      </c>
      <c r="Q62" s="30">
        <v>0</v>
      </c>
      <c r="R62" s="30">
        <v>1</v>
      </c>
      <c r="S62" s="30">
        <f>SUM(I62:R62)</f>
        <v>73</v>
      </c>
      <c r="T62" s="30">
        <f>H62-S62</f>
        <v>17</v>
      </c>
      <c r="U62" s="52">
        <v>2</v>
      </c>
      <c r="V62" s="52">
        <v>0</v>
      </c>
      <c r="W62" s="109">
        <f t="shared" si="53"/>
        <v>2</v>
      </c>
      <c r="X62" s="52">
        <v>3</v>
      </c>
      <c r="Y62" s="52">
        <v>0</v>
      </c>
      <c r="Z62" s="109">
        <f t="shared" si="54"/>
        <v>3</v>
      </c>
      <c r="AA62" s="52"/>
      <c r="AB62" s="52"/>
      <c r="AC62" s="109">
        <f t="shared" si="55"/>
        <v>0</v>
      </c>
      <c r="AD62" s="52"/>
      <c r="AE62" s="52"/>
      <c r="AF62" s="109">
        <f t="shared" si="56"/>
        <v>0</v>
      </c>
      <c r="AG62" s="52"/>
      <c r="AH62" s="52"/>
      <c r="AI62" s="108">
        <f t="shared" si="57"/>
        <v>0</v>
      </c>
    </row>
    <row r="63" spans="1:35" s="4" customFormat="1" ht="22.5" customHeight="1" x14ac:dyDescent="0.25">
      <c r="A63" s="164"/>
      <c r="B63" s="207"/>
      <c r="C63" s="57" t="s">
        <v>53</v>
      </c>
      <c r="D63" s="18" t="s">
        <v>53</v>
      </c>
      <c r="E63" s="28" t="s">
        <v>77</v>
      </c>
      <c r="F63" s="28" t="s">
        <v>5</v>
      </c>
      <c r="G63" s="29" t="s">
        <v>6</v>
      </c>
      <c r="H63" s="28">
        <v>55</v>
      </c>
      <c r="I63" s="30">
        <v>40</v>
      </c>
      <c r="J63" s="30">
        <v>4</v>
      </c>
      <c r="K63" s="95">
        <v>0</v>
      </c>
      <c r="L63" s="32">
        <v>0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R63" s="30">
        <v>0</v>
      </c>
      <c r="S63" s="30">
        <f>SUM(I63:R63)</f>
        <v>45</v>
      </c>
      <c r="T63" s="30">
        <f>H63-S63</f>
        <v>10</v>
      </c>
      <c r="U63" s="52">
        <v>8</v>
      </c>
      <c r="V63" s="52">
        <v>0</v>
      </c>
      <c r="W63" s="109">
        <f t="shared" si="53"/>
        <v>8</v>
      </c>
      <c r="X63" s="52">
        <v>15</v>
      </c>
      <c r="Y63" s="52">
        <v>1</v>
      </c>
      <c r="Z63" s="109">
        <f t="shared" si="54"/>
        <v>16</v>
      </c>
      <c r="AA63" s="52"/>
      <c r="AB63" s="52"/>
      <c r="AC63" s="109">
        <f t="shared" si="55"/>
        <v>0</v>
      </c>
      <c r="AD63" s="52"/>
      <c r="AE63" s="52"/>
      <c r="AF63" s="109">
        <f t="shared" si="56"/>
        <v>0</v>
      </c>
      <c r="AG63" s="52"/>
      <c r="AH63" s="52"/>
      <c r="AI63" s="108">
        <f t="shared" si="57"/>
        <v>0</v>
      </c>
    </row>
    <row r="64" spans="1:35" s="4" customFormat="1" ht="22.5" customHeight="1" x14ac:dyDescent="0.25">
      <c r="A64" s="164"/>
      <c r="B64" s="207"/>
      <c r="C64" s="57" t="s">
        <v>75</v>
      </c>
      <c r="D64" s="18" t="s">
        <v>54</v>
      </c>
      <c r="E64" s="28" t="s">
        <v>77</v>
      </c>
      <c r="F64" s="28" t="s">
        <v>5</v>
      </c>
      <c r="G64" s="29" t="s">
        <v>6</v>
      </c>
      <c r="H64" s="28">
        <v>80</v>
      </c>
      <c r="I64" s="30">
        <v>27</v>
      </c>
      <c r="J64" s="30">
        <v>18</v>
      </c>
      <c r="K64" s="95">
        <v>0</v>
      </c>
      <c r="L64" s="32">
        <v>0</v>
      </c>
      <c r="M64" s="30">
        <v>0</v>
      </c>
      <c r="N64" s="30">
        <v>1</v>
      </c>
      <c r="O64" s="30">
        <v>1</v>
      </c>
      <c r="P64" s="30">
        <v>0</v>
      </c>
      <c r="Q64" s="30">
        <v>0</v>
      </c>
      <c r="R64" s="30">
        <v>2</v>
      </c>
      <c r="S64" s="30">
        <f>SUM(I64:R64)</f>
        <v>49</v>
      </c>
      <c r="T64" s="30">
        <f>H64-S64</f>
        <v>31</v>
      </c>
      <c r="U64" s="52">
        <v>9</v>
      </c>
      <c r="V64" s="52">
        <v>0</v>
      </c>
      <c r="W64" s="109">
        <f t="shared" si="53"/>
        <v>9</v>
      </c>
      <c r="X64" s="52">
        <v>14</v>
      </c>
      <c r="Y64" s="52">
        <v>0</v>
      </c>
      <c r="Z64" s="109">
        <f t="shared" si="54"/>
        <v>14</v>
      </c>
      <c r="AA64" s="52"/>
      <c r="AB64" s="52"/>
      <c r="AC64" s="109">
        <f t="shared" si="55"/>
        <v>0</v>
      </c>
      <c r="AD64" s="52"/>
      <c r="AE64" s="52"/>
      <c r="AF64" s="109">
        <f t="shared" si="56"/>
        <v>0</v>
      </c>
      <c r="AG64" s="52"/>
      <c r="AH64" s="52"/>
      <c r="AI64" s="108">
        <f t="shared" si="57"/>
        <v>0</v>
      </c>
    </row>
    <row r="65" spans="1:35" s="12" customFormat="1" ht="18" x14ac:dyDescent="0.25">
      <c r="A65" s="165"/>
      <c r="B65" s="188" t="s">
        <v>90</v>
      </c>
      <c r="C65" s="188"/>
      <c r="D65" s="188"/>
      <c r="E65" s="189"/>
      <c r="F65" s="188"/>
      <c r="G65" s="188"/>
      <c r="H65" s="188"/>
      <c r="I65" s="67">
        <f t="shared" ref="I65:AI65" si="58">SUM(I57:I64)</f>
        <v>271</v>
      </c>
      <c r="J65" s="67">
        <f t="shared" si="58"/>
        <v>213</v>
      </c>
      <c r="K65" s="77">
        <f t="shared" si="58"/>
        <v>0</v>
      </c>
      <c r="L65" s="80">
        <f t="shared" si="58"/>
        <v>3</v>
      </c>
      <c r="M65" s="67">
        <f t="shared" si="58"/>
        <v>1</v>
      </c>
      <c r="N65" s="67">
        <f t="shared" si="58"/>
        <v>4</v>
      </c>
      <c r="O65" s="67">
        <f t="shared" si="58"/>
        <v>3</v>
      </c>
      <c r="P65" s="67">
        <f t="shared" si="58"/>
        <v>0</v>
      </c>
      <c r="Q65" s="67">
        <f t="shared" si="58"/>
        <v>1</v>
      </c>
      <c r="R65" s="67">
        <f t="shared" si="58"/>
        <v>8</v>
      </c>
      <c r="S65" s="67">
        <f t="shared" si="58"/>
        <v>504</v>
      </c>
      <c r="T65" s="67">
        <f t="shared" si="58"/>
        <v>241</v>
      </c>
      <c r="U65" s="67">
        <f t="shared" si="58"/>
        <v>156</v>
      </c>
      <c r="V65" s="67">
        <f t="shared" si="58"/>
        <v>2</v>
      </c>
      <c r="W65" s="67">
        <f>SUM(W57:W64)</f>
        <v>158</v>
      </c>
      <c r="X65" s="67">
        <f>SUM(X57:X64)</f>
        <v>256</v>
      </c>
      <c r="Y65" s="67">
        <f>SUM(Y57:Y64)</f>
        <v>3</v>
      </c>
      <c r="Z65" s="67">
        <f>SUM(Z57:Z64)</f>
        <v>259</v>
      </c>
      <c r="AA65" s="67">
        <f t="shared" si="58"/>
        <v>0</v>
      </c>
      <c r="AB65" s="67">
        <f t="shared" si="58"/>
        <v>0</v>
      </c>
      <c r="AC65" s="67">
        <f t="shared" si="58"/>
        <v>0</v>
      </c>
      <c r="AD65" s="67">
        <f t="shared" si="58"/>
        <v>0</v>
      </c>
      <c r="AE65" s="67">
        <f t="shared" si="58"/>
        <v>0</v>
      </c>
      <c r="AF65" s="67">
        <f t="shared" si="58"/>
        <v>0</v>
      </c>
      <c r="AG65" s="67">
        <f t="shared" si="58"/>
        <v>0</v>
      </c>
      <c r="AH65" s="67">
        <f t="shared" si="58"/>
        <v>0</v>
      </c>
      <c r="AI65" s="77">
        <f t="shared" si="58"/>
        <v>0</v>
      </c>
    </row>
    <row r="66" spans="1:35" s="4" customFormat="1" ht="37.5" customHeight="1" x14ac:dyDescent="0.25">
      <c r="A66" s="164">
        <v>9</v>
      </c>
      <c r="B66" s="166" t="s">
        <v>55</v>
      </c>
      <c r="C66" s="167" t="s">
        <v>55</v>
      </c>
      <c r="D66" s="18" t="s">
        <v>55</v>
      </c>
      <c r="E66" s="28" t="s">
        <v>77</v>
      </c>
      <c r="F66" s="28" t="s">
        <v>5</v>
      </c>
      <c r="G66" s="29" t="s">
        <v>6</v>
      </c>
      <c r="H66" s="28">
        <v>450</v>
      </c>
      <c r="I66" s="169">
        <v>315</v>
      </c>
      <c r="J66" s="169">
        <v>60</v>
      </c>
      <c r="K66" s="194">
        <v>0</v>
      </c>
      <c r="L66" s="184">
        <v>0</v>
      </c>
      <c r="M66" s="169">
        <v>1</v>
      </c>
      <c r="N66" s="169">
        <v>2</v>
      </c>
      <c r="O66" s="169">
        <v>2</v>
      </c>
      <c r="P66" s="169">
        <v>0</v>
      </c>
      <c r="Q66" s="169">
        <v>1</v>
      </c>
      <c r="R66" s="169">
        <v>5</v>
      </c>
      <c r="S66" s="169">
        <f>SUM(I66:R66)</f>
        <v>386</v>
      </c>
      <c r="T66" s="169">
        <f>H66+H67-S66</f>
        <v>164</v>
      </c>
      <c r="U66" s="182">
        <v>213</v>
      </c>
      <c r="V66" s="182">
        <v>1</v>
      </c>
      <c r="W66" s="181">
        <f>SUM(U66:V67)</f>
        <v>214</v>
      </c>
      <c r="X66" s="182">
        <v>334</v>
      </c>
      <c r="Y66" s="182">
        <v>12</v>
      </c>
      <c r="Z66" s="181">
        <f>SUM(X66:Y67)</f>
        <v>346</v>
      </c>
      <c r="AA66" s="182"/>
      <c r="AB66" s="182"/>
      <c r="AC66" s="181">
        <v>0</v>
      </c>
      <c r="AD66" s="182"/>
      <c r="AE66" s="182"/>
      <c r="AF66" s="181">
        <v>0</v>
      </c>
      <c r="AG66" s="182"/>
      <c r="AH66" s="182"/>
      <c r="AI66" s="187">
        <v>0</v>
      </c>
    </row>
    <row r="67" spans="1:35" s="4" customFormat="1" ht="37.5" customHeight="1" x14ac:dyDescent="0.25">
      <c r="A67" s="164"/>
      <c r="B67" s="166"/>
      <c r="C67" s="167"/>
      <c r="D67" s="38" t="s">
        <v>56</v>
      </c>
      <c r="E67" s="34" t="s">
        <v>79</v>
      </c>
      <c r="F67" s="28" t="s">
        <v>7</v>
      </c>
      <c r="G67" s="29" t="s">
        <v>6</v>
      </c>
      <c r="H67" s="28">
        <v>100</v>
      </c>
      <c r="I67" s="169"/>
      <c r="J67" s="169"/>
      <c r="K67" s="194"/>
      <c r="L67" s="184"/>
      <c r="M67" s="169"/>
      <c r="N67" s="169"/>
      <c r="O67" s="169"/>
      <c r="P67" s="169"/>
      <c r="Q67" s="169"/>
      <c r="R67" s="169"/>
      <c r="S67" s="169"/>
      <c r="T67" s="169"/>
      <c r="U67" s="182"/>
      <c r="V67" s="182"/>
      <c r="W67" s="181"/>
      <c r="X67" s="182"/>
      <c r="Y67" s="182"/>
      <c r="Z67" s="181"/>
      <c r="AA67" s="182"/>
      <c r="AB67" s="182"/>
      <c r="AC67" s="181"/>
      <c r="AD67" s="182"/>
      <c r="AE67" s="182"/>
      <c r="AF67" s="181"/>
      <c r="AG67" s="182"/>
      <c r="AH67" s="182"/>
      <c r="AI67" s="187"/>
    </row>
    <row r="68" spans="1:35" s="12" customFormat="1" ht="18" x14ac:dyDescent="0.25">
      <c r="A68" s="165"/>
      <c r="B68" s="188" t="s">
        <v>90</v>
      </c>
      <c r="C68" s="188"/>
      <c r="D68" s="188"/>
      <c r="E68" s="189"/>
      <c r="F68" s="188"/>
      <c r="G68" s="188"/>
      <c r="H68" s="188"/>
      <c r="I68" s="67">
        <f t="shared" ref="I68:O68" si="59">SUM(I66:I67)</f>
        <v>315</v>
      </c>
      <c r="J68" s="67">
        <f t="shared" si="59"/>
        <v>60</v>
      </c>
      <c r="K68" s="77">
        <f t="shared" si="59"/>
        <v>0</v>
      </c>
      <c r="L68" s="80">
        <f t="shared" si="59"/>
        <v>0</v>
      </c>
      <c r="M68" s="67">
        <f t="shared" si="59"/>
        <v>1</v>
      </c>
      <c r="N68" s="67">
        <f t="shared" si="59"/>
        <v>2</v>
      </c>
      <c r="O68" s="67">
        <f t="shared" si="59"/>
        <v>2</v>
      </c>
      <c r="P68" s="67">
        <f t="shared" ref="P68:AI68" si="60">SUM(P66:P67)</f>
        <v>0</v>
      </c>
      <c r="Q68" s="67">
        <f t="shared" si="60"/>
        <v>1</v>
      </c>
      <c r="R68" s="67">
        <f t="shared" si="60"/>
        <v>5</v>
      </c>
      <c r="S68" s="67">
        <f t="shared" si="60"/>
        <v>386</v>
      </c>
      <c r="T68" s="67">
        <f t="shared" si="60"/>
        <v>164</v>
      </c>
      <c r="U68" s="67">
        <f t="shared" si="60"/>
        <v>213</v>
      </c>
      <c r="V68" s="67">
        <f t="shared" si="60"/>
        <v>1</v>
      </c>
      <c r="W68" s="67">
        <f t="shared" si="60"/>
        <v>214</v>
      </c>
      <c r="X68" s="67">
        <f t="shared" ref="X68:Z68" si="61">SUM(X66:X67)</f>
        <v>334</v>
      </c>
      <c r="Y68" s="67">
        <f t="shared" si="61"/>
        <v>12</v>
      </c>
      <c r="Z68" s="67">
        <f t="shared" si="61"/>
        <v>346</v>
      </c>
      <c r="AA68" s="67">
        <f t="shared" si="60"/>
        <v>0</v>
      </c>
      <c r="AB68" s="67">
        <f t="shared" si="60"/>
        <v>0</v>
      </c>
      <c r="AC68" s="67">
        <f t="shared" si="60"/>
        <v>0</v>
      </c>
      <c r="AD68" s="67">
        <f t="shared" si="60"/>
        <v>0</v>
      </c>
      <c r="AE68" s="67">
        <f t="shared" si="60"/>
        <v>0</v>
      </c>
      <c r="AF68" s="67">
        <f t="shared" si="60"/>
        <v>0</v>
      </c>
      <c r="AG68" s="67">
        <f t="shared" si="60"/>
        <v>0</v>
      </c>
      <c r="AH68" s="67">
        <f t="shared" si="60"/>
        <v>0</v>
      </c>
      <c r="AI68" s="77">
        <f t="shared" si="60"/>
        <v>0</v>
      </c>
    </row>
    <row r="69" spans="1:35" s="4" customFormat="1" ht="26.25" customHeight="1" x14ac:dyDescent="0.25">
      <c r="A69" s="164">
        <v>10</v>
      </c>
      <c r="B69" s="166" t="s">
        <v>57</v>
      </c>
      <c r="C69" s="167" t="s">
        <v>57</v>
      </c>
      <c r="D69" s="18" t="s">
        <v>57</v>
      </c>
      <c r="E69" s="28" t="s">
        <v>77</v>
      </c>
      <c r="F69" s="28" t="s">
        <v>5</v>
      </c>
      <c r="G69" s="29" t="s">
        <v>6</v>
      </c>
      <c r="H69" s="28">
        <v>120</v>
      </c>
      <c r="I69" s="30">
        <v>100</v>
      </c>
      <c r="J69" s="30">
        <v>16</v>
      </c>
      <c r="K69" s="95">
        <v>0</v>
      </c>
      <c r="L69" s="32">
        <v>0</v>
      </c>
      <c r="M69" s="30">
        <v>1</v>
      </c>
      <c r="N69" s="30">
        <v>1</v>
      </c>
      <c r="O69" s="30">
        <v>1</v>
      </c>
      <c r="P69" s="30">
        <v>0</v>
      </c>
      <c r="Q69" s="30">
        <v>0</v>
      </c>
      <c r="R69" s="30">
        <v>1</v>
      </c>
      <c r="S69" s="30">
        <f>SUM(I69:R69)</f>
        <v>120</v>
      </c>
      <c r="T69" s="30">
        <f>H69-S69</f>
        <v>0</v>
      </c>
      <c r="U69" s="182">
        <v>57</v>
      </c>
      <c r="V69" s="182">
        <v>2</v>
      </c>
      <c r="W69" s="181">
        <f>SUM(U69:V70)</f>
        <v>59</v>
      </c>
      <c r="X69" s="182">
        <v>98</v>
      </c>
      <c r="Y69" s="182">
        <v>5</v>
      </c>
      <c r="Z69" s="181">
        <f>SUM(X69:Y70)</f>
        <v>103</v>
      </c>
      <c r="AA69" s="182"/>
      <c r="AB69" s="182"/>
      <c r="AC69" s="181">
        <v>0</v>
      </c>
      <c r="AD69" s="182"/>
      <c r="AE69" s="182"/>
      <c r="AF69" s="181">
        <v>0</v>
      </c>
      <c r="AG69" s="182"/>
      <c r="AH69" s="182"/>
      <c r="AI69" s="187">
        <v>0</v>
      </c>
    </row>
    <row r="70" spans="1:35" s="4" customFormat="1" ht="26.25" customHeight="1" x14ac:dyDescent="0.25">
      <c r="A70" s="164"/>
      <c r="B70" s="166"/>
      <c r="C70" s="167"/>
      <c r="D70" s="18" t="s">
        <v>57</v>
      </c>
      <c r="E70" s="28" t="s">
        <v>77</v>
      </c>
      <c r="F70" s="28" t="s">
        <v>5</v>
      </c>
      <c r="G70" s="29" t="s">
        <v>26</v>
      </c>
      <c r="H70" s="28">
        <v>50</v>
      </c>
      <c r="I70" s="30">
        <v>0</v>
      </c>
      <c r="J70" s="30">
        <v>0</v>
      </c>
      <c r="K70" s="95">
        <v>45</v>
      </c>
      <c r="L70" s="32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f>SUM(I70:R70)</f>
        <v>45</v>
      </c>
      <c r="T70" s="30">
        <f>H70-S70</f>
        <v>5</v>
      </c>
      <c r="U70" s="182"/>
      <c r="V70" s="182"/>
      <c r="W70" s="181"/>
      <c r="X70" s="182"/>
      <c r="Y70" s="182"/>
      <c r="Z70" s="181"/>
      <c r="AA70" s="182"/>
      <c r="AB70" s="182"/>
      <c r="AC70" s="181"/>
      <c r="AD70" s="182"/>
      <c r="AE70" s="182"/>
      <c r="AF70" s="181"/>
      <c r="AG70" s="182"/>
      <c r="AH70" s="182"/>
      <c r="AI70" s="187"/>
    </row>
    <row r="71" spans="1:35" s="12" customFormat="1" ht="18" x14ac:dyDescent="0.25">
      <c r="A71" s="165"/>
      <c r="B71" s="188" t="s">
        <v>90</v>
      </c>
      <c r="C71" s="188"/>
      <c r="D71" s="188"/>
      <c r="E71" s="189"/>
      <c r="F71" s="188"/>
      <c r="G71" s="188"/>
      <c r="H71" s="188"/>
      <c r="I71" s="67">
        <f t="shared" ref="I71:AI71" si="62">SUM(I69:I70)</f>
        <v>100</v>
      </c>
      <c r="J71" s="67">
        <f t="shared" si="62"/>
        <v>16</v>
      </c>
      <c r="K71" s="78">
        <f t="shared" si="62"/>
        <v>45</v>
      </c>
      <c r="L71" s="80">
        <f t="shared" si="62"/>
        <v>0</v>
      </c>
      <c r="M71" s="67">
        <f t="shared" si="62"/>
        <v>1</v>
      </c>
      <c r="N71" s="67">
        <f t="shared" si="62"/>
        <v>1</v>
      </c>
      <c r="O71" s="70">
        <f t="shared" si="62"/>
        <v>1</v>
      </c>
      <c r="P71" s="70">
        <f t="shared" si="62"/>
        <v>0</v>
      </c>
      <c r="Q71" s="67">
        <f t="shared" si="62"/>
        <v>0</v>
      </c>
      <c r="R71" s="67">
        <f t="shared" si="62"/>
        <v>1</v>
      </c>
      <c r="S71" s="67">
        <f t="shared" si="62"/>
        <v>165</v>
      </c>
      <c r="T71" s="67">
        <f t="shared" si="62"/>
        <v>5</v>
      </c>
      <c r="U71" s="67">
        <f t="shared" si="62"/>
        <v>57</v>
      </c>
      <c r="V71" s="67">
        <f t="shared" si="62"/>
        <v>2</v>
      </c>
      <c r="W71" s="67">
        <f t="shared" si="62"/>
        <v>59</v>
      </c>
      <c r="X71" s="67">
        <f t="shared" ref="X71:Z71" si="63">SUM(X69:X70)</f>
        <v>98</v>
      </c>
      <c r="Y71" s="67">
        <f t="shared" si="63"/>
        <v>5</v>
      </c>
      <c r="Z71" s="67">
        <f t="shared" si="63"/>
        <v>103</v>
      </c>
      <c r="AA71" s="67">
        <f t="shared" si="62"/>
        <v>0</v>
      </c>
      <c r="AB71" s="67">
        <f t="shared" si="62"/>
        <v>0</v>
      </c>
      <c r="AC71" s="67">
        <f t="shared" si="62"/>
        <v>0</v>
      </c>
      <c r="AD71" s="67">
        <f t="shared" si="62"/>
        <v>0</v>
      </c>
      <c r="AE71" s="67">
        <f t="shared" si="62"/>
        <v>0</v>
      </c>
      <c r="AF71" s="67">
        <f t="shared" si="62"/>
        <v>0</v>
      </c>
      <c r="AG71" s="67">
        <f t="shared" si="62"/>
        <v>0</v>
      </c>
      <c r="AH71" s="67">
        <f t="shared" si="62"/>
        <v>0</v>
      </c>
      <c r="AI71" s="77">
        <f t="shared" si="62"/>
        <v>0</v>
      </c>
    </row>
    <row r="72" spans="1:35" s="4" customFormat="1" ht="3" customHeight="1" x14ac:dyDescent="0.25">
      <c r="A72" s="164">
        <v>11</v>
      </c>
      <c r="B72" s="166" t="s">
        <v>96</v>
      </c>
      <c r="C72" s="167" t="s">
        <v>59</v>
      </c>
      <c r="D72" s="24" t="s">
        <v>111</v>
      </c>
      <c r="E72" s="28" t="s">
        <v>77</v>
      </c>
      <c r="F72" s="28" t="s">
        <v>5</v>
      </c>
      <c r="G72" s="29" t="s">
        <v>6</v>
      </c>
      <c r="H72" s="28">
        <v>40</v>
      </c>
      <c r="I72" s="179">
        <v>320</v>
      </c>
      <c r="J72" s="221">
        <v>153</v>
      </c>
      <c r="K72" s="194">
        <v>0</v>
      </c>
      <c r="L72" s="195">
        <v>1</v>
      </c>
      <c r="M72" s="179">
        <v>3</v>
      </c>
      <c r="N72" s="221">
        <v>5</v>
      </c>
      <c r="O72" s="223">
        <v>1</v>
      </c>
      <c r="P72" s="223">
        <v>0</v>
      </c>
      <c r="Q72" s="195">
        <v>0</v>
      </c>
      <c r="R72" s="195">
        <v>2</v>
      </c>
      <c r="S72" s="179">
        <f>I72+J72+K72+L72+M72+N72+O72+P72+Q72+R72</f>
        <v>485</v>
      </c>
      <c r="T72" s="179">
        <f>H72+H73+H74+H75+H76+H77+H78-S72</f>
        <v>515</v>
      </c>
      <c r="U72" s="182">
        <v>255</v>
      </c>
      <c r="V72" s="182">
        <v>0</v>
      </c>
      <c r="W72" s="181">
        <f>SUM(U72:V78)</f>
        <v>255</v>
      </c>
      <c r="X72" s="182">
        <v>493</v>
      </c>
      <c r="Y72" s="182">
        <v>0</v>
      </c>
      <c r="Z72" s="181">
        <f>SUM(X72:Y78)</f>
        <v>493</v>
      </c>
      <c r="AA72" s="182"/>
      <c r="AB72" s="182"/>
      <c r="AC72" s="181">
        <v>0</v>
      </c>
      <c r="AD72" s="182"/>
      <c r="AE72" s="182"/>
      <c r="AF72" s="181">
        <v>0</v>
      </c>
      <c r="AG72" s="182"/>
      <c r="AH72" s="182"/>
      <c r="AI72" s="187">
        <v>0</v>
      </c>
    </row>
    <row r="73" spans="1:35" s="4" customFormat="1" ht="3" customHeight="1" x14ac:dyDescent="0.25">
      <c r="A73" s="164"/>
      <c r="B73" s="166"/>
      <c r="C73" s="167"/>
      <c r="D73" s="26" t="s">
        <v>84</v>
      </c>
      <c r="E73" s="28" t="s">
        <v>77</v>
      </c>
      <c r="F73" s="28" t="s">
        <v>5</v>
      </c>
      <c r="G73" s="29" t="s">
        <v>6</v>
      </c>
      <c r="H73" s="28">
        <v>50</v>
      </c>
      <c r="I73" s="180"/>
      <c r="J73" s="222"/>
      <c r="K73" s="194"/>
      <c r="L73" s="196"/>
      <c r="M73" s="180"/>
      <c r="N73" s="222"/>
      <c r="O73" s="223"/>
      <c r="P73" s="223"/>
      <c r="Q73" s="196"/>
      <c r="R73" s="196"/>
      <c r="S73" s="180"/>
      <c r="T73" s="180"/>
      <c r="U73" s="182"/>
      <c r="V73" s="182"/>
      <c r="W73" s="181"/>
      <c r="X73" s="182"/>
      <c r="Y73" s="182"/>
      <c r="Z73" s="181"/>
      <c r="AA73" s="182"/>
      <c r="AB73" s="182"/>
      <c r="AC73" s="181"/>
      <c r="AD73" s="182"/>
      <c r="AE73" s="182"/>
      <c r="AF73" s="181"/>
      <c r="AG73" s="182"/>
      <c r="AH73" s="182"/>
      <c r="AI73" s="187"/>
    </row>
    <row r="74" spans="1:35" s="4" customFormat="1" ht="3" customHeight="1" x14ac:dyDescent="0.25">
      <c r="A74" s="164"/>
      <c r="B74" s="166"/>
      <c r="C74" s="167"/>
      <c r="D74" s="25" t="s">
        <v>112</v>
      </c>
      <c r="E74" s="28" t="s">
        <v>77</v>
      </c>
      <c r="F74" s="28" t="s">
        <v>5</v>
      </c>
      <c r="G74" s="29" t="s">
        <v>6</v>
      </c>
      <c r="H74" s="28">
        <v>250</v>
      </c>
      <c r="I74" s="180"/>
      <c r="J74" s="222"/>
      <c r="K74" s="194"/>
      <c r="L74" s="196"/>
      <c r="M74" s="180"/>
      <c r="N74" s="222"/>
      <c r="O74" s="223"/>
      <c r="P74" s="223"/>
      <c r="Q74" s="196"/>
      <c r="R74" s="196"/>
      <c r="S74" s="180"/>
      <c r="T74" s="180"/>
      <c r="U74" s="182"/>
      <c r="V74" s="182"/>
      <c r="W74" s="181"/>
      <c r="X74" s="182"/>
      <c r="Y74" s="182"/>
      <c r="Z74" s="181"/>
      <c r="AA74" s="182"/>
      <c r="AB74" s="182"/>
      <c r="AC74" s="181"/>
      <c r="AD74" s="182"/>
      <c r="AE74" s="182"/>
      <c r="AF74" s="181"/>
      <c r="AG74" s="182"/>
      <c r="AH74" s="182"/>
      <c r="AI74" s="187"/>
    </row>
    <row r="75" spans="1:35" s="4" customFormat="1" ht="3" customHeight="1" x14ac:dyDescent="0.25">
      <c r="A75" s="164"/>
      <c r="B75" s="166"/>
      <c r="C75" s="167"/>
      <c r="D75" s="25" t="s">
        <v>113</v>
      </c>
      <c r="E75" s="28" t="s">
        <v>77</v>
      </c>
      <c r="F75" s="28" t="s">
        <v>5</v>
      </c>
      <c r="G75" s="29" t="s">
        <v>6</v>
      </c>
      <c r="H75" s="28">
        <v>30</v>
      </c>
      <c r="I75" s="180"/>
      <c r="J75" s="222"/>
      <c r="K75" s="194"/>
      <c r="L75" s="196"/>
      <c r="M75" s="180"/>
      <c r="N75" s="222"/>
      <c r="O75" s="223"/>
      <c r="P75" s="223"/>
      <c r="Q75" s="196"/>
      <c r="R75" s="196"/>
      <c r="S75" s="180"/>
      <c r="T75" s="180"/>
      <c r="U75" s="182"/>
      <c r="V75" s="182"/>
      <c r="W75" s="181"/>
      <c r="X75" s="182"/>
      <c r="Y75" s="182"/>
      <c r="Z75" s="181"/>
      <c r="AA75" s="182"/>
      <c r="AB75" s="182"/>
      <c r="AC75" s="181"/>
      <c r="AD75" s="182"/>
      <c r="AE75" s="182"/>
      <c r="AF75" s="181"/>
      <c r="AG75" s="182"/>
      <c r="AH75" s="182"/>
      <c r="AI75" s="187"/>
    </row>
    <row r="76" spans="1:35" s="4" customFormat="1" ht="3" customHeight="1" x14ac:dyDescent="0.25">
      <c r="A76" s="164"/>
      <c r="B76" s="166"/>
      <c r="C76" s="167"/>
      <c r="D76" s="25" t="s">
        <v>114</v>
      </c>
      <c r="E76" s="28" t="s">
        <v>77</v>
      </c>
      <c r="F76" s="28" t="s">
        <v>5</v>
      </c>
      <c r="G76" s="29" t="s">
        <v>6</v>
      </c>
      <c r="H76" s="28">
        <v>200</v>
      </c>
      <c r="I76" s="180"/>
      <c r="J76" s="222"/>
      <c r="K76" s="194"/>
      <c r="L76" s="196"/>
      <c r="M76" s="180"/>
      <c r="N76" s="222"/>
      <c r="O76" s="223"/>
      <c r="P76" s="223"/>
      <c r="Q76" s="196"/>
      <c r="R76" s="196"/>
      <c r="S76" s="180"/>
      <c r="T76" s="180"/>
      <c r="U76" s="182"/>
      <c r="V76" s="182"/>
      <c r="W76" s="181"/>
      <c r="X76" s="182"/>
      <c r="Y76" s="182"/>
      <c r="Z76" s="181"/>
      <c r="AA76" s="182"/>
      <c r="AB76" s="182"/>
      <c r="AC76" s="181"/>
      <c r="AD76" s="182"/>
      <c r="AE76" s="182"/>
      <c r="AF76" s="181"/>
      <c r="AG76" s="182"/>
      <c r="AH76" s="182"/>
      <c r="AI76" s="187"/>
    </row>
    <row r="77" spans="1:35" s="4" customFormat="1" ht="3" customHeight="1" x14ac:dyDescent="0.25">
      <c r="A77" s="164"/>
      <c r="B77" s="166"/>
      <c r="C77" s="167"/>
      <c r="D77" s="25" t="s">
        <v>115</v>
      </c>
      <c r="E77" s="28" t="s">
        <v>77</v>
      </c>
      <c r="F77" s="28" t="s">
        <v>5</v>
      </c>
      <c r="G77" s="29" t="s">
        <v>6</v>
      </c>
      <c r="H77" s="28">
        <v>400</v>
      </c>
      <c r="I77" s="180"/>
      <c r="J77" s="222"/>
      <c r="K77" s="194"/>
      <c r="L77" s="196"/>
      <c r="M77" s="180"/>
      <c r="N77" s="222"/>
      <c r="O77" s="223"/>
      <c r="P77" s="223"/>
      <c r="Q77" s="196"/>
      <c r="R77" s="196"/>
      <c r="S77" s="180"/>
      <c r="T77" s="180"/>
      <c r="U77" s="182"/>
      <c r="V77" s="182"/>
      <c r="W77" s="181"/>
      <c r="X77" s="182"/>
      <c r="Y77" s="182"/>
      <c r="Z77" s="181"/>
      <c r="AA77" s="182"/>
      <c r="AB77" s="182"/>
      <c r="AC77" s="181"/>
      <c r="AD77" s="182"/>
      <c r="AE77" s="182"/>
      <c r="AF77" s="181"/>
      <c r="AG77" s="182"/>
      <c r="AH77" s="182"/>
      <c r="AI77" s="187"/>
    </row>
    <row r="78" spans="1:35" s="4" customFormat="1" ht="3" customHeight="1" x14ac:dyDescent="0.25">
      <c r="A78" s="164"/>
      <c r="B78" s="166"/>
      <c r="C78" s="167"/>
      <c r="D78" s="25" t="s">
        <v>110</v>
      </c>
      <c r="E78" s="28" t="s">
        <v>77</v>
      </c>
      <c r="F78" s="28" t="s">
        <v>5</v>
      </c>
      <c r="G78" s="29" t="s">
        <v>6</v>
      </c>
      <c r="H78" s="28">
        <v>30</v>
      </c>
      <c r="I78" s="168"/>
      <c r="J78" s="190"/>
      <c r="K78" s="194"/>
      <c r="L78" s="183"/>
      <c r="M78" s="168"/>
      <c r="N78" s="190"/>
      <c r="O78" s="223"/>
      <c r="P78" s="223"/>
      <c r="Q78" s="183"/>
      <c r="R78" s="183"/>
      <c r="S78" s="168"/>
      <c r="T78" s="168"/>
      <c r="U78" s="182"/>
      <c r="V78" s="182"/>
      <c r="W78" s="181"/>
      <c r="X78" s="182"/>
      <c r="Y78" s="182"/>
      <c r="Z78" s="181"/>
      <c r="AA78" s="182"/>
      <c r="AB78" s="182"/>
      <c r="AC78" s="181"/>
      <c r="AD78" s="182"/>
      <c r="AE78" s="182"/>
      <c r="AF78" s="181"/>
      <c r="AG78" s="182"/>
      <c r="AH78" s="182"/>
      <c r="AI78" s="187"/>
    </row>
    <row r="79" spans="1:35" s="4" customFormat="1" ht="21.75" customHeight="1" x14ac:dyDescent="0.25">
      <c r="A79" s="164"/>
      <c r="B79" s="166"/>
      <c r="C79" s="57" t="s">
        <v>60</v>
      </c>
      <c r="D79" s="20" t="s">
        <v>109</v>
      </c>
      <c r="E79" s="28" t="s">
        <v>77</v>
      </c>
      <c r="F79" s="28" t="s">
        <v>5</v>
      </c>
      <c r="G79" s="29" t="s">
        <v>6</v>
      </c>
      <c r="H79" s="28">
        <v>100</v>
      </c>
      <c r="I79" s="30">
        <v>30</v>
      </c>
      <c r="J79" s="31">
        <v>30</v>
      </c>
      <c r="K79" s="95">
        <v>0</v>
      </c>
      <c r="L79" s="32">
        <v>0</v>
      </c>
      <c r="M79" s="30">
        <v>2</v>
      </c>
      <c r="N79" s="31">
        <v>1</v>
      </c>
      <c r="O79" s="40">
        <v>1</v>
      </c>
      <c r="P79" s="40">
        <v>0</v>
      </c>
      <c r="Q79" s="32">
        <v>0</v>
      </c>
      <c r="R79" s="32">
        <v>0</v>
      </c>
      <c r="S79" s="30">
        <f>I79+J79+K79+L79+M79+N79+O79+P79+Q79+R79</f>
        <v>64</v>
      </c>
      <c r="T79" s="30">
        <f>H79-S79</f>
        <v>36</v>
      </c>
      <c r="U79" s="52">
        <v>37</v>
      </c>
      <c r="V79" s="52">
        <v>0</v>
      </c>
      <c r="W79" s="109">
        <f t="shared" ref="W79:W81" si="64">SUM(U79:V79)</f>
        <v>37</v>
      </c>
      <c r="X79" s="52">
        <v>74</v>
      </c>
      <c r="Y79" s="52">
        <v>0</v>
      </c>
      <c r="Z79" s="109">
        <f t="shared" ref="Z79:Z81" si="65">SUM(X79:Y79)</f>
        <v>74</v>
      </c>
      <c r="AA79" s="52"/>
      <c r="AB79" s="52"/>
      <c r="AC79" s="109">
        <f t="shared" ref="AC79:AC81" si="66">SUM(AA79:AB79)</f>
        <v>0</v>
      </c>
      <c r="AD79" s="52"/>
      <c r="AE79" s="52"/>
      <c r="AF79" s="109">
        <f t="shared" ref="AF79:AF81" si="67">SUM(AD79:AE79)</f>
        <v>0</v>
      </c>
      <c r="AG79" s="52"/>
      <c r="AH79" s="52"/>
      <c r="AI79" s="108">
        <f t="shared" ref="AI79:AI81" si="68">SUM(AG79:AH79)</f>
        <v>0</v>
      </c>
    </row>
    <row r="80" spans="1:35" s="4" customFormat="1" ht="18" x14ac:dyDescent="0.25">
      <c r="A80" s="164"/>
      <c r="B80" s="166"/>
      <c r="C80" s="57" t="s">
        <v>58</v>
      </c>
      <c r="D80" s="18" t="s">
        <v>61</v>
      </c>
      <c r="E80" s="28" t="s">
        <v>77</v>
      </c>
      <c r="F80" s="28" t="s">
        <v>5</v>
      </c>
      <c r="G80" s="29" t="s">
        <v>6</v>
      </c>
      <c r="H80" s="28">
        <v>30</v>
      </c>
      <c r="I80" s="30">
        <v>18</v>
      </c>
      <c r="J80" s="31">
        <v>6</v>
      </c>
      <c r="K80" s="95">
        <v>0</v>
      </c>
      <c r="L80" s="32">
        <v>0</v>
      </c>
      <c r="M80" s="30">
        <v>0</v>
      </c>
      <c r="N80" s="31">
        <v>1</v>
      </c>
      <c r="O80" s="40">
        <v>1</v>
      </c>
      <c r="P80" s="40">
        <v>0</v>
      </c>
      <c r="Q80" s="32">
        <v>0</v>
      </c>
      <c r="R80" s="32">
        <v>3</v>
      </c>
      <c r="S80" s="30">
        <f>I80+J80+K80+L80+M80+N80+O80+P80+Q80+R80</f>
        <v>29</v>
      </c>
      <c r="T80" s="30">
        <f>H80-S80</f>
        <v>1</v>
      </c>
      <c r="U80" s="52">
        <v>5</v>
      </c>
      <c r="V80" s="52">
        <v>0</v>
      </c>
      <c r="W80" s="109">
        <f t="shared" si="64"/>
        <v>5</v>
      </c>
      <c r="X80" s="52">
        <v>11</v>
      </c>
      <c r="Y80" s="52">
        <v>0</v>
      </c>
      <c r="Z80" s="109">
        <f t="shared" si="65"/>
        <v>11</v>
      </c>
      <c r="AA80" s="52"/>
      <c r="AB80" s="52"/>
      <c r="AC80" s="109">
        <f t="shared" si="66"/>
        <v>0</v>
      </c>
      <c r="AD80" s="52"/>
      <c r="AE80" s="52"/>
      <c r="AF80" s="109">
        <f t="shared" si="67"/>
        <v>0</v>
      </c>
      <c r="AG80" s="52"/>
      <c r="AH80" s="52"/>
      <c r="AI80" s="108">
        <f t="shared" si="68"/>
        <v>0</v>
      </c>
    </row>
    <row r="81" spans="1:35" s="4" customFormat="1" ht="18" x14ac:dyDescent="0.25">
      <c r="A81" s="164"/>
      <c r="B81" s="166"/>
      <c r="C81" s="57" t="s">
        <v>38</v>
      </c>
      <c r="D81" s="18" t="s">
        <v>62</v>
      </c>
      <c r="E81" s="28" t="s">
        <v>77</v>
      </c>
      <c r="F81" s="28" t="s">
        <v>5</v>
      </c>
      <c r="G81" s="29" t="s">
        <v>6</v>
      </c>
      <c r="H81" s="28">
        <v>125</v>
      </c>
      <c r="I81" s="30">
        <v>40</v>
      </c>
      <c r="J81" s="31">
        <v>40</v>
      </c>
      <c r="K81" s="95">
        <v>0</v>
      </c>
      <c r="L81" s="32">
        <v>0</v>
      </c>
      <c r="M81" s="30">
        <v>1</v>
      </c>
      <c r="N81" s="31">
        <v>1</v>
      </c>
      <c r="O81" s="40">
        <v>1</v>
      </c>
      <c r="P81" s="40">
        <v>0</v>
      </c>
      <c r="Q81" s="32">
        <v>0</v>
      </c>
      <c r="R81" s="32">
        <v>3</v>
      </c>
      <c r="S81" s="30">
        <f>I81+J81+K81+L81+M81+N81+O81+P81+Q81+R81</f>
        <v>86</v>
      </c>
      <c r="T81" s="30">
        <f>H81-S81</f>
        <v>39</v>
      </c>
      <c r="U81" s="52">
        <v>41</v>
      </c>
      <c r="V81" s="52">
        <v>0</v>
      </c>
      <c r="W81" s="109">
        <f t="shared" si="64"/>
        <v>41</v>
      </c>
      <c r="X81" s="52">
        <v>83</v>
      </c>
      <c r="Y81" s="52">
        <v>0</v>
      </c>
      <c r="Z81" s="109">
        <f t="shared" si="65"/>
        <v>83</v>
      </c>
      <c r="AA81" s="52"/>
      <c r="AB81" s="52"/>
      <c r="AC81" s="109">
        <f t="shared" si="66"/>
        <v>0</v>
      </c>
      <c r="AD81" s="52"/>
      <c r="AE81" s="52"/>
      <c r="AF81" s="109">
        <f t="shared" si="67"/>
        <v>0</v>
      </c>
      <c r="AG81" s="52"/>
      <c r="AH81" s="52"/>
      <c r="AI81" s="108">
        <f t="shared" si="68"/>
        <v>0</v>
      </c>
    </row>
    <row r="82" spans="1:35" s="12" customFormat="1" ht="18" x14ac:dyDescent="0.25">
      <c r="A82" s="165"/>
      <c r="B82" s="188" t="s">
        <v>90</v>
      </c>
      <c r="C82" s="188"/>
      <c r="D82" s="188"/>
      <c r="E82" s="189"/>
      <c r="F82" s="188"/>
      <c r="G82" s="188"/>
      <c r="H82" s="188"/>
      <c r="I82" s="67">
        <f>SUM(I72:I81)</f>
        <v>408</v>
      </c>
      <c r="J82" s="67">
        <f>SUM(J72:J81)</f>
        <v>229</v>
      </c>
      <c r="K82" s="103">
        <f t="shared" ref="K82:AI82" si="69">SUM(K72:K81)</f>
        <v>0</v>
      </c>
      <c r="L82" s="80">
        <f t="shared" si="69"/>
        <v>1</v>
      </c>
      <c r="M82" s="67">
        <f t="shared" si="69"/>
        <v>6</v>
      </c>
      <c r="N82" s="67">
        <f t="shared" si="69"/>
        <v>8</v>
      </c>
      <c r="O82" s="68">
        <f t="shared" si="69"/>
        <v>4</v>
      </c>
      <c r="P82" s="68">
        <f t="shared" si="69"/>
        <v>0</v>
      </c>
      <c r="Q82" s="67">
        <f t="shared" si="69"/>
        <v>0</v>
      </c>
      <c r="R82" s="67">
        <f t="shared" si="69"/>
        <v>8</v>
      </c>
      <c r="S82" s="67">
        <f t="shared" si="69"/>
        <v>664</v>
      </c>
      <c r="T82" s="67">
        <f t="shared" si="69"/>
        <v>591</v>
      </c>
      <c r="U82" s="67">
        <f t="shared" si="69"/>
        <v>338</v>
      </c>
      <c r="V82" s="67">
        <f t="shared" si="69"/>
        <v>0</v>
      </c>
      <c r="W82" s="67">
        <f t="shared" si="69"/>
        <v>338</v>
      </c>
      <c r="X82" s="67">
        <f t="shared" ref="X82:Z82" si="70">SUM(X72:X81)</f>
        <v>661</v>
      </c>
      <c r="Y82" s="67">
        <f t="shared" si="70"/>
        <v>0</v>
      </c>
      <c r="Z82" s="67">
        <f t="shared" si="70"/>
        <v>661</v>
      </c>
      <c r="AA82" s="67">
        <f t="shared" si="69"/>
        <v>0</v>
      </c>
      <c r="AB82" s="67">
        <f t="shared" si="69"/>
        <v>0</v>
      </c>
      <c r="AC82" s="67">
        <f t="shared" si="69"/>
        <v>0</v>
      </c>
      <c r="AD82" s="67">
        <f t="shared" si="69"/>
        <v>0</v>
      </c>
      <c r="AE82" s="67">
        <f t="shared" si="69"/>
        <v>0</v>
      </c>
      <c r="AF82" s="67">
        <f t="shared" si="69"/>
        <v>0</v>
      </c>
      <c r="AG82" s="67">
        <f t="shared" si="69"/>
        <v>0</v>
      </c>
      <c r="AH82" s="67">
        <f t="shared" si="69"/>
        <v>0</v>
      </c>
      <c r="AI82" s="77">
        <f t="shared" si="69"/>
        <v>0</v>
      </c>
    </row>
    <row r="83" spans="1:35" s="4" customFormat="1" ht="39.75" customHeight="1" x14ac:dyDescent="0.25">
      <c r="A83" s="164">
        <v>12</v>
      </c>
      <c r="B83" s="166" t="s">
        <v>63</v>
      </c>
      <c r="C83" s="167" t="s">
        <v>63</v>
      </c>
      <c r="D83" s="18" t="s">
        <v>63</v>
      </c>
      <c r="E83" s="28" t="s">
        <v>77</v>
      </c>
      <c r="F83" s="28" t="s">
        <v>5</v>
      </c>
      <c r="G83" s="29" t="s">
        <v>6</v>
      </c>
      <c r="H83" s="28">
        <v>120</v>
      </c>
      <c r="I83" s="169">
        <v>110</v>
      </c>
      <c r="J83" s="169">
        <v>20</v>
      </c>
      <c r="K83" s="194">
        <v>0</v>
      </c>
      <c r="L83" s="184">
        <v>1</v>
      </c>
      <c r="M83" s="169">
        <v>4</v>
      </c>
      <c r="N83" s="169">
        <v>6</v>
      </c>
      <c r="O83" s="169">
        <v>1</v>
      </c>
      <c r="P83" s="169">
        <v>0</v>
      </c>
      <c r="Q83" s="169">
        <v>1</v>
      </c>
      <c r="R83" s="169">
        <v>10</v>
      </c>
      <c r="S83" s="169">
        <f>I83+J83+K83+L83+M83+N83+O83+Q83+P83+R83</f>
        <v>153</v>
      </c>
      <c r="T83" s="169">
        <f>H83+H84-S83</f>
        <v>67</v>
      </c>
      <c r="U83" s="182">
        <v>103</v>
      </c>
      <c r="V83" s="182">
        <v>6</v>
      </c>
      <c r="W83" s="181">
        <f>SUM(U83:V84)</f>
        <v>109</v>
      </c>
      <c r="X83" s="182">
        <v>150</v>
      </c>
      <c r="Y83" s="182">
        <v>12</v>
      </c>
      <c r="Z83" s="181">
        <f>SUM(X83:Y84)</f>
        <v>162</v>
      </c>
      <c r="AA83" s="182"/>
      <c r="AB83" s="182"/>
      <c r="AC83" s="181">
        <v>0</v>
      </c>
      <c r="AD83" s="182"/>
      <c r="AE83" s="182"/>
      <c r="AF83" s="181">
        <v>0</v>
      </c>
      <c r="AG83" s="182"/>
      <c r="AH83" s="182"/>
      <c r="AI83" s="187">
        <v>0</v>
      </c>
    </row>
    <row r="84" spans="1:35" s="4" customFormat="1" ht="39.75" customHeight="1" x14ac:dyDescent="0.25">
      <c r="A84" s="164"/>
      <c r="B84" s="166"/>
      <c r="C84" s="167"/>
      <c r="D84" s="18" t="s">
        <v>64</v>
      </c>
      <c r="E84" s="28" t="s">
        <v>77</v>
      </c>
      <c r="F84" s="28" t="s">
        <v>5</v>
      </c>
      <c r="G84" s="29" t="s">
        <v>6</v>
      </c>
      <c r="H84" s="28">
        <v>100</v>
      </c>
      <c r="I84" s="169"/>
      <c r="J84" s="169"/>
      <c r="K84" s="194"/>
      <c r="L84" s="184"/>
      <c r="M84" s="169"/>
      <c r="N84" s="169"/>
      <c r="O84" s="169"/>
      <c r="P84" s="169"/>
      <c r="Q84" s="169"/>
      <c r="R84" s="169"/>
      <c r="S84" s="169"/>
      <c r="T84" s="169"/>
      <c r="U84" s="182"/>
      <c r="V84" s="182"/>
      <c r="W84" s="181"/>
      <c r="X84" s="182"/>
      <c r="Y84" s="182"/>
      <c r="Z84" s="181"/>
      <c r="AA84" s="182"/>
      <c r="AB84" s="182"/>
      <c r="AC84" s="181"/>
      <c r="AD84" s="182"/>
      <c r="AE84" s="182"/>
      <c r="AF84" s="181"/>
      <c r="AG84" s="182"/>
      <c r="AH84" s="182"/>
      <c r="AI84" s="187"/>
    </row>
    <row r="85" spans="1:35" s="12" customFormat="1" ht="18" x14ac:dyDescent="0.25">
      <c r="A85" s="165"/>
      <c r="B85" s="188" t="s">
        <v>90</v>
      </c>
      <c r="C85" s="188"/>
      <c r="D85" s="188"/>
      <c r="E85" s="189"/>
      <c r="F85" s="188"/>
      <c r="G85" s="188"/>
      <c r="H85" s="188"/>
      <c r="I85" s="67">
        <f t="shared" ref="I85:O85" si="71">SUM(I83:I84)</f>
        <v>110</v>
      </c>
      <c r="J85" s="67">
        <f t="shared" si="71"/>
        <v>20</v>
      </c>
      <c r="K85" s="77">
        <f t="shared" si="71"/>
        <v>0</v>
      </c>
      <c r="L85" s="80">
        <f t="shared" si="71"/>
        <v>1</v>
      </c>
      <c r="M85" s="67">
        <f t="shared" si="71"/>
        <v>4</v>
      </c>
      <c r="N85" s="67">
        <f t="shared" si="71"/>
        <v>6</v>
      </c>
      <c r="O85" s="67">
        <f t="shared" si="71"/>
        <v>1</v>
      </c>
      <c r="P85" s="67">
        <f t="shared" ref="P85:AI85" si="72">SUM(P83:P84)</f>
        <v>0</v>
      </c>
      <c r="Q85" s="67">
        <f t="shared" si="72"/>
        <v>1</v>
      </c>
      <c r="R85" s="67">
        <f t="shared" si="72"/>
        <v>10</v>
      </c>
      <c r="S85" s="67">
        <f t="shared" si="72"/>
        <v>153</v>
      </c>
      <c r="T85" s="67">
        <f t="shared" si="72"/>
        <v>67</v>
      </c>
      <c r="U85" s="67">
        <f t="shared" si="72"/>
        <v>103</v>
      </c>
      <c r="V85" s="67">
        <f t="shared" si="72"/>
        <v>6</v>
      </c>
      <c r="W85" s="67">
        <f t="shared" si="72"/>
        <v>109</v>
      </c>
      <c r="X85" s="67">
        <f t="shared" ref="X85:Z85" si="73">SUM(X83:X84)</f>
        <v>150</v>
      </c>
      <c r="Y85" s="67">
        <f t="shared" si="73"/>
        <v>12</v>
      </c>
      <c r="Z85" s="67">
        <f t="shared" si="73"/>
        <v>162</v>
      </c>
      <c r="AA85" s="67">
        <f t="shared" si="72"/>
        <v>0</v>
      </c>
      <c r="AB85" s="67">
        <f t="shared" si="72"/>
        <v>0</v>
      </c>
      <c r="AC85" s="67">
        <f t="shared" si="72"/>
        <v>0</v>
      </c>
      <c r="AD85" s="67">
        <f t="shared" si="72"/>
        <v>0</v>
      </c>
      <c r="AE85" s="67">
        <f t="shared" si="72"/>
        <v>0</v>
      </c>
      <c r="AF85" s="67">
        <f t="shared" si="72"/>
        <v>0</v>
      </c>
      <c r="AG85" s="67">
        <f t="shared" si="72"/>
        <v>0</v>
      </c>
      <c r="AH85" s="67">
        <f t="shared" si="72"/>
        <v>0</v>
      </c>
      <c r="AI85" s="77">
        <f t="shared" si="72"/>
        <v>0</v>
      </c>
    </row>
    <row r="86" spans="1:35" s="4" customFormat="1" ht="20.25" customHeight="1" x14ac:dyDescent="0.25">
      <c r="A86" s="164">
        <v>13</v>
      </c>
      <c r="B86" s="207" t="s">
        <v>97</v>
      </c>
      <c r="C86" s="167" t="s">
        <v>65</v>
      </c>
      <c r="D86" s="18" t="s">
        <v>65</v>
      </c>
      <c r="E86" s="28" t="s">
        <v>77</v>
      </c>
      <c r="F86" s="28" t="s">
        <v>5</v>
      </c>
      <c r="G86" s="29" t="s">
        <v>6</v>
      </c>
      <c r="H86" s="28">
        <v>230</v>
      </c>
      <c r="I86" s="30">
        <v>125</v>
      </c>
      <c r="J86" s="30">
        <v>90</v>
      </c>
      <c r="K86" s="95">
        <v>0</v>
      </c>
      <c r="L86" s="32">
        <f>2+1</f>
        <v>3</v>
      </c>
      <c r="M86" s="30">
        <v>1</v>
      </c>
      <c r="N86" s="30">
        <v>0</v>
      </c>
      <c r="O86" s="30">
        <v>1</v>
      </c>
      <c r="P86" s="30">
        <v>0</v>
      </c>
      <c r="Q86" s="30">
        <v>1</v>
      </c>
      <c r="R86" s="30">
        <v>1</v>
      </c>
      <c r="S86" s="30">
        <f>SUM(I86:R86)</f>
        <v>222</v>
      </c>
      <c r="T86" s="30">
        <f>H86-S86</f>
        <v>8</v>
      </c>
      <c r="U86" s="182">
        <v>165</v>
      </c>
      <c r="V86" s="182">
        <v>0</v>
      </c>
      <c r="W86" s="215">
        <f t="shared" ref="W86" si="74">SUM(U86:V86)</f>
        <v>165</v>
      </c>
      <c r="X86" s="182">
        <v>368</v>
      </c>
      <c r="Y86" s="182">
        <v>0</v>
      </c>
      <c r="Z86" s="215">
        <f t="shared" ref="Z86" si="75">SUM(X86:Y86)</f>
        <v>368</v>
      </c>
      <c r="AA86" s="182"/>
      <c r="AB86" s="182"/>
      <c r="AC86" s="215">
        <f t="shared" ref="AC86" si="76">SUM(AA86:AB86)</f>
        <v>0</v>
      </c>
      <c r="AD86" s="182"/>
      <c r="AE86" s="182"/>
      <c r="AF86" s="215">
        <f t="shared" ref="AF86" si="77">SUM(AD86:AE86)</f>
        <v>0</v>
      </c>
      <c r="AG86" s="182"/>
      <c r="AH86" s="182"/>
      <c r="AI86" s="218">
        <f t="shared" ref="AI86" si="78">SUM(AG86:AH86)</f>
        <v>0</v>
      </c>
    </row>
    <row r="87" spans="1:35" s="4" customFormat="1" ht="20.25" customHeight="1" x14ac:dyDescent="0.25">
      <c r="A87" s="164"/>
      <c r="B87" s="207"/>
      <c r="C87" s="167"/>
      <c r="D87" s="18" t="s">
        <v>65</v>
      </c>
      <c r="E87" s="28" t="s">
        <v>77</v>
      </c>
      <c r="F87" s="28" t="s">
        <v>5</v>
      </c>
      <c r="G87" s="29" t="s">
        <v>26</v>
      </c>
      <c r="H87" s="28">
        <v>100</v>
      </c>
      <c r="I87" s="30">
        <v>0</v>
      </c>
      <c r="J87" s="30">
        <v>0</v>
      </c>
      <c r="K87" s="95">
        <v>100</v>
      </c>
      <c r="L87" s="32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f>SUM(I87:R87)</f>
        <v>100</v>
      </c>
      <c r="T87" s="30">
        <f>H87-S87</f>
        <v>0</v>
      </c>
      <c r="U87" s="182"/>
      <c r="V87" s="182"/>
      <c r="W87" s="217"/>
      <c r="X87" s="182"/>
      <c r="Y87" s="182"/>
      <c r="Z87" s="217"/>
      <c r="AA87" s="182"/>
      <c r="AB87" s="182"/>
      <c r="AC87" s="217"/>
      <c r="AD87" s="182"/>
      <c r="AE87" s="182"/>
      <c r="AF87" s="217"/>
      <c r="AG87" s="182"/>
      <c r="AH87" s="182"/>
      <c r="AI87" s="220"/>
    </row>
    <row r="88" spans="1:35" s="4" customFormat="1" ht="15" customHeight="1" x14ac:dyDescent="0.25">
      <c r="A88" s="164"/>
      <c r="B88" s="207"/>
      <c r="C88" s="167" t="s">
        <v>66</v>
      </c>
      <c r="D88" s="18" t="s">
        <v>67</v>
      </c>
      <c r="E88" s="28" t="s">
        <v>77</v>
      </c>
      <c r="F88" s="28" t="s">
        <v>5</v>
      </c>
      <c r="G88" s="29" t="s">
        <v>6</v>
      </c>
      <c r="H88" s="28">
        <v>125</v>
      </c>
      <c r="I88" s="179">
        <v>190</v>
      </c>
      <c r="J88" s="179">
        <f>35+30</f>
        <v>65</v>
      </c>
      <c r="K88" s="208">
        <v>0</v>
      </c>
      <c r="L88" s="195">
        <v>1</v>
      </c>
      <c r="M88" s="179">
        <v>0</v>
      </c>
      <c r="N88" s="179">
        <v>0</v>
      </c>
      <c r="O88" s="179">
        <v>1</v>
      </c>
      <c r="P88" s="179">
        <v>0</v>
      </c>
      <c r="Q88" s="179">
        <v>0</v>
      </c>
      <c r="R88" s="179">
        <v>1</v>
      </c>
      <c r="S88" s="179">
        <f>SUM(I88:R88)</f>
        <v>258</v>
      </c>
      <c r="T88" s="179">
        <f>H88+H89+H90+H91-S88</f>
        <v>117</v>
      </c>
      <c r="U88" s="182">
        <v>213</v>
      </c>
      <c r="V88" s="182">
        <v>0</v>
      </c>
      <c r="W88" s="215">
        <f>SUM(U88:V88)</f>
        <v>213</v>
      </c>
      <c r="X88" s="182">
        <v>365</v>
      </c>
      <c r="Y88" s="182">
        <v>0</v>
      </c>
      <c r="Z88" s="215">
        <f>SUM(X88:Y88)</f>
        <v>365</v>
      </c>
      <c r="AA88" s="182"/>
      <c r="AB88" s="182"/>
      <c r="AC88" s="215">
        <f>SUM(AA88:AB88)</f>
        <v>0</v>
      </c>
      <c r="AD88" s="182"/>
      <c r="AE88" s="182"/>
      <c r="AF88" s="215">
        <f>SUM(AD88:AE88)</f>
        <v>0</v>
      </c>
      <c r="AG88" s="182"/>
      <c r="AH88" s="182"/>
      <c r="AI88" s="218">
        <f>SUM(AG88:AH88)</f>
        <v>0</v>
      </c>
    </row>
    <row r="89" spans="1:35" s="4" customFormat="1" ht="9.75" customHeight="1" x14ac:dyDescent="0.25">
      <c r="A89" s="164"/>
      <c r="B89" s="207"/>
      <c r="C89" s="167"/>
      <c r="D89" s="18" t="s">
        <v>107</v>
      </c>
      <c r="E89" s="28" t="s">
        <v>77</v>
      </c>
      <c r="F89" s="28" t="s">
        <v>7</v>
      </c>
      <c r="G89" s="29" t="s">
        <v>6</v>
      </c>
      <c r="H89" s="28">
        <v>60</v>
      </c>
      <c r="I89" s="180"/>
      <c r="J89" s="180"/>
      <c r="K89" s="185"/>
      <c r="L89" s="196"/>
      <c r="M89" s="180"/>
      <c r="N89" s="180"/>
      <c r="O89" s="180"/>
      <c r="P89" s="180"/>
      <c r="Q89" s="180"/>
      <c r="R89" s="180"/>
      <c r="S89" s="180"/>
      <c r="T89" s="180"/>
      <c r="U89" s="182"/>
      <c r="V89" s="182"/>
      <c r="W89" s="216"/>
      <c r="X89" s="182"/>
      <c r="Y89" s="182"/>
      <c r="Z89" s="216"/>
      <c r="AA89" s="182"/>
      <c r="AB89" s="182"/>
      <c r="AC89" s="216"/>
      <c r="AD89" s="182"/>
      <c r="AE89" s="182"/>
      <c r="AF89" s="216"/>
      <c r="AG89" s="182"/>
      <c r="AH89" s="182"/>
      <c r="AI89" s="219"/>
    </row>
    <row r="90" spans="1:35" s="4" customFormat="1" ht="11.25" customHeight="1" x14ac:dyDescent="0.25">
      <c r="A90" s="164"/>
      <c r="B90" s="207"/>
      <c r="C90" s="167"/>
      <c r="D90" s="18" t="s">
        <v>68</v>
      </c>
      <c r="E90" s="28" t="s">
        <v>77</v>
      </c>
      <c r="F90" s="28" t="s">
        <v>5</v>
      </c>
      <c r="G90" s="29" t="s">
        <v>6</v>
      </c>
      <c r="H90" s="28">
        <v>70</v>
      </c>
      <c r="I90" s="180"/>
      <c r="J90" s="180"/>
      <c r="K90" s="185"/>
      <c r="L90" s="196"/>
      <c r="M90" s="180"/>
      <c r="N90" s="180"/>
      <c r="O90" s="180"/>
      <c r="P90" s="180"/>
      <c r="Q90" s="180"/>
      <c r="R90" s="180"/>
      <c r="S90" s="180"/>
      <c r="T90" s="180"/>
      <c r="U90" s="182"/>
      <c r="V90" s="182"/>
      <c r="W90" s="216"/>
      <c r="X90" s="182"/>
      <c r="Y90" s="182"/>
      <c r="Z90" s="216"/>
      <c r="AA90" s="182"/>
      <c r="AB90" s="182"/>
      <c r="AC90" s="216"/>
      <c r="AD90" s="182"/>
      <c r="AE90" s="182"/>
      <c r="AF90" s="216"/>
      <c r="AG90" s="182"/>
      <c r="AH90" s="182"/>
      <c r="AI90" s="219"/>
    </row>
    <row r="91" spans="1:35" s="4" customFormat="1" ht="8.25" customHeight="1" x14ac:dyDescent="0.25">
      <c r="A91" s="164"/>
      <c r="B91" s="207"/>
      <c r="C91" s="167"/>
      <c r="D91" s="41" t="s">
        <v>85</v>
      </c>
      <c r="E91" s="28" t="s">
        <v>77</v>
      </c>
      <c r="F91" s="28" t="s">
        <v>5</v>
      </c>
      <c r="G91" s="29" t="s">
        <v>6</v>
      </c>
      <c r="H91" s="28">
        <v>120</v>
      </c>
      <c r="I91" s="168"/>
      <c r="J91" s="168"/>
      <c r="K91" s="186"/>
      <c r="L91" s="183"/>
      <c r="M91" s="168"/>
      <c r="N91" s="168"/>
      <c r="O91" s="168"/>
      <c r="P91" s="168"/>
      <c r="Q91" s="168"/>
      <c r="R91" s="168"/>
      <c r="S91" s="168"/>
      <c r="T91" s="168"/>
      <c r="U91" s="182"/>
      <c r="V91" s="182"/>
      <c r="W91" s="216"/>
      <c r="X91" s="182"/>
      <c r="Y91" s="182"/>
      <c r="Z91" s="216"/>
      <c r="AA91" s="182"/>
      <c r="AB91" s="182"/>
      <c r="AC91" s="216"/>
      <c r="AD91" s="182"/>
      <c r="AE91" s="182"/>
      <c r="AF91" s="216"/>
      <c r="AG91" s="182"/>
      <c r="AH91" s="182"/>
      <c r="AI91" s="219"/>
    </row>
    <row r="92" spans="1:35" s="4" customFormat="1" ht="15" customHeight="1" x14ac:dyDescent="0.25">
      <c r="A92" s="164"/>
      <c r="B92" s="207"/>
      <c r="C92" s="167"/>
      <c r="D92" s="41" t="s">
        <v>85</v>
      </c>
      <c r="E92" s="28" t="s">
        <v>77</v>
      </c>
      <c r="F92" s="28" t="s">
        <v>7</v>
      </c>
      <c r="G92" s="29" t="s">
        <v>26</v>
      </c>
      <c r="H92" s="28">
        <v>60</v>
      </c>
      <c r="I92" s="30">
        <v>0</v>
      </c>
      <c r="J92" s="30">
        <v>0</v>
      </c>
      <c r="K92" s="95">
        <v>60</v>
      </c>
      <c r="L92" s="32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f>SUM(I92:R92)</f>
        <v>60</v>
      </c>
      <c r="T92" s="30">
        <f>H92-S92</f>
        <v>0</v>
      </c>
      <c r="U92" s="182"/>
      <c r="V92" s="182"/>
      <c r="W92" s="217"/>
      <c r="X92" s="182"/>
      <c r="Y92" s="182"/>
      <c r="Z92" s="217"/>
      <c r="AA92" s="182"/>
      <c r="AB92" s="182"/>
      <c r="AC92" s="217"/>
      <c r="AD92" s="182"/>
      <c r="AE92" s="182"/>
      <c r="AF92" s="217"/>
      <c r="AG92" s="182"/>
      <c r="AH92" s="182"/>
      <c r="AI92" s="220"/>
    </row>
    <row r="93" spans="1:35" s="12" customFormat="1" ht="18" x14ac:dyDescent="0.25">
      <c r="A93" s="165"/>
      <c r="B93" s="188" t="s">
        <v>90</v>
      </c>
      <c r="C93" s="188"/>
      <c r="D93" s="188"/>
      <c r="E93" s="189"/>
      <c r="F93" s="188"/>
      <c r="G93" s="188"/>
      <c r="H93" s="188"/>
      <c r="I93" s="67">
        <f>SUM(I86:I92)</f>
        <v>315</v>
      </c>
      <c r="J93" s="67">
        <f>SUM(J86:J92)</f>
        <v>155</v>
      </c>
      <c r="K93" s="77">
        <f t="shared" ref="K93:AI93" si="79">SUM(K86:K92)</f>
        <v>160</v>
      </c>
      <c r="L93" s="80">
        <f t="shared" si="79"/>
        <v>4</v>
      </c>
      <c r="M93" s="67">
        <f t="shared" si="79"/>
        <v>1</v>
      </c>
      <c r="N93" s="67">
        <f t="shared" si="79"/>
        <v>0</v>
      </c>
      <c r="O93" s="67">
        <f t="shared" si="79"/>
        <v>2</v>
      </c>
      <c r="P93" s="67">
        <f t="shared" si="79"/>
        <v>0</v>
      </c>
      <c r="Q93" s="67">
        <f t="shared" si="79"/>
        <v>1</v>
      </c>
      <c r="R93" s="67">
        <f t="shared" si="79"/>
        <v>2</v>
      </c>
      <c r="S93" s="67">
        <f t="shared" si="79"/>
        <v>640</v>
      </c>
      <c r="T93" s="67">
        <f t="shared" si="79"/>
        <v>125</v>
      </c>
      <c r="U93" s="67">
        <f t="shared" si="79"/>
        <v>378</v>
      </c>
      <c r="V93" s="67">
        <f t="shared" si="79"/>
        <v>0</v>
      </c>
      <c r="W93" s="67">
        <f t="shared" si="79"/>
        <v>378</v>
      </c>
      <c r="X93" s="67">
        <f t="shared" ref="X93:Z93" si="80">SUM(X86:X92)</f>
        <v>733</v>
      </c>
      <c r="Y93" s="67">
        <f t="shared" si="80"/>
        <v>0</v>
      </c>
      <c r="Z93" s="67">
        <f t="shared" si="80"/>
        <v>733</v>
      </c>
      <c r="AA93" s="67">
        <f t="shared" si="79"/>
        <v>0</v>
      </c>
      <c r="AB93" s="67">
        <f t="shared" si="79"/>
        <v>0</v>
      </c>
      <c r="AC93" s="67">
        <f t="shared" si="79"/>
        <v>0</v>
      </c>
      <c r="AD93" s="67">
        <f t="shared" si="79"/>
        <v>0</v>
      </c>
      <c r="AE93" s="67">
        <f t="shared" si="79"/>
        <v>0</v>
      </c>
      <c r="AF93" s="67">
        <f t="shared" si="79"/>
        <v>0</v>
      </c>
      <c r="AG93" s="67">
        <f t="shared" si="79"/>
        <v>0</v>
      </c>
      <c r="AH93" s="67">
        <f t="shared" si="79"/>
        <v>0</v>
      </c>
      <c r="AI93" s="77">
        <f t="shared" si="79"/>
        <v>0</v>
      </c>
    </row>
    <row r="94" spans="1:35" s="4" customFormat="1" ht="22.5" customHeight="1" x14ac:dyDescent="0.25">
      <c r="A94" s="164">
        <v>14</v>
      </c>
      <c r="B94" s="207" t="s">
        <v>98</v>
      </c>
      <c r="C94" s="57" t="s">
        <v>70</v>
      </c>
      <c r="D94" s="18" t="s">
        <v>71</v>
      </c>
      <c r="E94" s="28" t="s">
        <v>77</v>
      </c>
      <c r="F94" s="28" t="s">
        <v>5</v>
      </c>
      <c r="G94" s="29" t="s">
        <v>6</v>
      </c>
      <c r="H94" s="28">
        <v>60</v>
      </c>
      <c r="I94" s="30">
        <v>30</v>
      </c>
      <c r="J94" s="30">
        <v>15</v>
      </c>
      <c r="K94" s="95">
        <v>0</v>
      </c>
      <c r="L94" s="32">
        <v>0</v>
      </c>
      <c r="M94" s="30">
        <v>2</v>
      </c>
      <c r="N94" s="30">
        <v>2</v>
      </c>
      <c r="O94" s="30">
        <v>1</v>
      </c>
      <c r="P94" s="30">
        <v>0</v>
      </c>
      <c r="Q94" s="30">
        <v>1</v>
      </c>
      <c r="R94" s="30">
        <v>5</v>
      </c>
      <c r="S94" s="30">
        <f>SUM(I94:R94)</f>
        <v>56</v>
      </c>
      <c r="T94" s="30">
        <f>H94-S94</f>
        <v>4</v>
      </c>
      <c r="U94" s="52">
        <v>5</v>
      </c>
      <c r="V94" s="52">
        <v>0</v>
      </c>
      <c r="W94" s="109">
        <f t="shared" ref="W94:W95" si="81">SUM(U94:V94)</f>
        <v>5</v>
      </c>
      <c r="X94" s="52">
        <v>7</v>
      </c>
      <c r="Y94" s="52">
        <v>0</v>
      </c>
      <c r="Z94" s="109">
        <f t="shared" ref="Z94:Z95" si="82">SUM(X94:Y94)</f>
        <v>7</v>
      </c>
      <c r="AA94" s="52"/>
      <c r="AB94" s="52"/>
      <c r="AC94" s="109">
        <f t="shared" ref="AC94:AC95" si="83">SUM(AA94:AB94)</f>
        <v>0</v>
      </c>
      <c r="AD94" s="52"/>
      <c r="AE94" s="52"/>
      <c r="AF94" s="109">
        <f t="shared" ref="AF94:AF95" si="84">SUM(AD94:AE94)</f>
        <v>0</v>
      </c>
      <c r="AG94" s="52"/>
      <c r="AH94" s="52"/>
      <c r="AI94" s="108">
        <f t="shared" ref="AI94:AI95" si="85">SUM(AG94:AH94)</f>
        <v>0</v>
      </c>
    </row>
    <row r="95" spans="1:35" s="4" customFormat="1" ht="15" customHeight="1" x14ac:dyDescent="0.25">
      <c r="A95" s="164"/>
      <c r="B95" s="207"/>
      <c r="C95" s="167" t="s">
        <v>69</v>
      </c>
      <c r="D95" s="18" t="s">
        <v>72</v>
      </c>
      <c r="E95" s="28" t="s">
        <v>77</v>
      </c>
      <c r="F95" s="28" t="s">
        <v>5</v>
      </c>
      <c r="G95" s="29" t="s">
        <v>6</v>
      </c>
      <c r="H95" s="28">
        <v>50</v>
      </c>
      <c r="I95" s="179">
        <v>100</v>
      </c>
      <c r="J95" s="179">
        <v>85</v>
      </c>
      <c r="K95" s="208">
        <v>0</v>
      </c>
      <c r="L95" s="195">
        <v>0</v>
      </c>
      <c r="M95" s="179">
        <v>2</v>
      </c>
      <c r="N95" s="179">
        <v>4</v>
      </c>
      <c r="O95" s="179">
        <v>1</v>
      </c>
      <c r="P95" s="179">
        <v>0</v>
      </c>
      <c r="Q95" s="179">
        <v>2</v>
      </c>
      <c r="R95" s="179">
        <v>5</v>
      </c>
      <c r="S95" s="179">
        <f>SUM(I95:R95)</f>
        <v>199</v>
      </c>
      <c r="T95" s="179">
        <f>H95+H96+H97-S95</f>
        <v>111</v>
      </c>
      <c r="U95" s="182">
        <v>32</v>
      </c>
      <c r="V95" s="182">
        <v>0</v>
      </c>
      <c r="W95" s="215">
        <f t="shared" si="81"/>
        <v>32</v>
      </c>
      <c r="X95" s="182">
        <v>83</v>
      </c>
      <c r="Y95" s="182">
        <v>0</v>
      </c>
      <c r="Z95" s="215">
        <f t="shared" si="82"/>
        <v>83</v>
      </c>
      <c r="AA95" s="182"/>
      <c r="AB95" s="182"/>
      <c r="AC95" s="215">
        <f t="shared" si="83"/>
        <v>0</v>
      </c>
      <c r="AD95" s="182"/>
      <c r="AE95" s="182"/>
      <c r="AF95" s="215">
        <f t="shared" si="84"/>
        <v>0</v>
      </c>
      <c r="AG95" s="182"/>
      <c r="AH95" s="182"/>
      <c r="AI95" s="218">
        <f t="shared" si="85"/>
        <v>0</v>
      </c>
    </row>
    <row r="96" spans="1:35" s="4" customFormat="1" ht="15" customHeight="1" x14ac:dyDescent="0.25">
      <c r="A96" s="164"/>
      <c r="B96" s="207"/>
      <c r="C96" s="167"/>
      <c r="D96" s="18" t="s">
        <v>73</v>
      </c>
      <c r="E96" s="28" t="s">
        <v>77</v>
      </c>
      <c r="F96" s="28" t="s">
        <v>5</v>
      </c>
      <c r="G96" s="29" t="s">
        <v>6</v>
      </c>
      <c r="H96" s="28">
        <v>60</v>
      </c>
      <c r="I96" s="180"/>
      <c r="J96" s="180"/>
      <c r="K96" s="185"/>
      <c r="L96" s="196"/>
      <c r="M96" s="180"/>
      <c r="N96" s="180"/>
      <c r="O96" s="180"/>
      <c r="P96" s="180"/>
      <c r="Q96" s="180"/>
      <c r="R96" s="180"/>
      <c r="S96" s="180"/>
      <c r="T96" s="180"/>
      <c r="U96" s="182"/>
      <c r="V96" s="182"/>
      <c r="W96" s="216"/>
      <c r="X96" s="182"/>
      <c r="Y96" s="182"/>
      <c r="Z96" s="216"/>
      <c r="AA96" s="182"/>
      <c r="AB96" s="182"/>
      <c r="AC96" s="216"/>
      <c r="AD96" s="182"/>
      <c r="AE96" s="182"/>
      <c r="AF96" s="216"/>
      <c r="AG96" s="182"/>
      <c r="AH96" s="182"/>
      <c r="AI96" s="219"/>
    </row>
    <row r="97" spans="1:35" s="4" customFormat="1" ht="15" customHeight="1" x14ac:dyDescent="0.25">
      <c r="A97" s="164"/>
      <c r="B97" s="207"/>
      <c r="C97" s="167"/>
      <c r="D97" s="18" t="s">
        <v>74</v>
      </c>
      <c r="E97" s="28" t="s">
        <v>77</v>
      </c>
      <c r="F97" s="28" t="s">
        <v>5</v>
      </c>
      <c r="G97" s="29" t="s">
        <v>6</v>
      </c>
      <c r="H97" s="28">
        <v>200</v>
      </c>
      <c r="I97" s="168"/>
      <c r="J97" s="168"/>
      <c r="K97" s="186"/>
      <c r="L97" s="183"/>
      <c r="M97" s="168"/>
      <c r="N97" s="168"/>
      <c r="O97" s="168"/>
      <c r="P97" s="168"/>
      <c r="Q97" s="168"/>
      <c r="R97" s="168"/>
      <c r="S97" s="168"/>
      <c r="T97" s="168"/>
      <c r="U97" s="182"/>
      <c r="V97" s="182"/>
      <c r="W97" s="217"/>
      <c r="X97" s="182"/>
      <c r="Y97" s="182"/>
      <c r="Z97" s="217"/>
      <c r="AA97" s="182"/>
      <c r="AB97" s="182"/>
      <c r="AC97" s="217"/>
      <c r="AD97" s="182"/>
      <c r="AE97" s="182"/>
      <c r="AF97" s="217"/>
      <c r="AG97" s="182"/>
      <c r="AH97" s="182"/>
      <c r="AI97" s="220"/>
    </row>
    <row r="98" spans="1:35" s="12" customFormat="1" ht="18" x14ac:dyDescent="0.25">
      <c r="A98" s="165"/>
      <c r="B98" s="188" t="s">
        <v>90</v>
      </c>
      <c r="C98" s="188"/>
      <c r="D98" s="188"/>
      <c r="E98" s="189"/>
      <c r="F98" s="188"/>
      <c r="G98" s="188"/>
      <c r="H98" s="188"/>
      <c r="I98" s="67">
        <f t="shared" ref="I98:O98" si="86">SUM(I94:I97)</f>
        <v>130</v>
      </c>
      <c r="J98" s="67">
        <f t="shared" si="86"/>
        <v>100</v>
      </c>
      <c r="K98" s="77">
        <f t="shared" si="86"/>
        <v>0</v>
      </c>
      <c r="L98" s="80">
        <f t="shared" si="86"/>
        <v>0</v>
      </c>
      <c r="M98" s="67">
        <f t="shared" si="86"/>
        <v>4</v>
      </c>
      <c r="N98" s="67">
        <f t="shared" si="86"/>
        <v>6</v>
      </c>
      <c r="O98" s="67">
        <f t="shared" si="86"/>
        <v>2</v>
      </c>
      <c r="P98" s="67">
        <f t="shared" ref="P98:AI98" si="87">SUM(P94:P97)</f>
        <v>0</v>
      </c>
      <c r="Q98" s="67">
        <f t="shared" si="87"/>
        <v>3</v>
      </c>
      <c r="R98" s="67">
        <f t="shared" si="87"/>
        <v>10</v>
      </c>
      <c r="S98" s="67">
        <f t="shared" si="87"/>
        <v>255</v>
      </c>
      <c r="T98" s="67">
        <f t="shared" si="87"/>
        <v>115</v>
      </c>
      <c r="U98" s="67">
        <f t="shared" si="87"/>
        <v>37</v>
      </c>
      <c r="V98" s="67">
        <f t="shared" si="87"/>
        <v>0</v>
      </c>
      <c r="W98" s="67">
        <f t="shared" si="87"/>
        <v>37</v>
      </c>
      <c r="X98" s="67">
        <f t="shared" ref="X98:Z98" si="88">SUM(X94:X97)</f>
        <v>90</v>
      </c>
      <c r="Y98" s="67">
        <f t="shared" si="88"/>
        <v>0</v>
      </c>
      <c r="Z98" s="67">
        <f t="shared" si="88"/>
        <v>90</v>
      </c>
      <c r="AA98" s="67">
        <f t="shared" si="87"/>
        <v>0</v>
      </c>
      <c r="AB98" s="67">
        <f t="shared" si="87"/>
        <v>0</v>
      </c>
      <c r="AC98" s="67">
        <f t="shared" si="87"/>
        <v>0</v>
      </c>
      <c r="AD98" s="67">
        <f t="shared" si="87"/>
        <v>0</v>
      </c>
      <c r="AE98" s="67">
        <f t="shared" si="87"/>
        <v>0</v>
      </c>
      <c r="AF98" s="67">
        <f t="shared" si="87"/>
        <v>0</v>
      </c>
      <c r="AG98" s="67">
        <f t="shared" si="87"/>
        <v>0</v>
      </c>
      <c r="AH98" s="67">
        <f t="shared" si="87"/>
        <v>0</v>
      </c>
      <c r="AI98" s="77">
        <f t="shared" si="87"/>
        <v>0</v>
      </c>
    </row>
    <row r="99" spans="1:35" s="4" customFormat="1" ht="25.5" customHeight="1" x14ac:dyDescent="0.25">
      <c r="A99" s="164">
        <v>15</v>
      </c>
      <c r="B99" s="207" t="s">
        <v>99</v>
      </c>
      <c r="C99" s="167" t="s">
        <v>69</v>
      </c>
      <c r="D99" s="41" t="s">
        <v>102</v>
      </c>
      <c r="E99" s="28" t="s">
        <v>77</v>
      </c>
      <c r="F99" s="28" t="s">
        <v>5</v>
      </c>
      <c r="G99" s="29" t="s">
        <v>6</v>
      </c>
      <c r="H99" s="28">
        <v>50</v>
      </c>
      <c r="I99" s="169">
        <v>35</v>
      </c>
      <c r="J99" s="169">
        <v>20</v>
      </c>
      <c r="K99" s="194">
        <v>0</v>
      </c>
      <c r="L99" s="184">
        <v>0</v>
      </c>
      <c r="M99" s="169">
        <v>1</v>
      </c>
      <c r="N99" s="169">
        <v>1</v>
      </c>
      <c r="O99" s="169">
        <v>1</v>
      </c>
      <c r="P99" s="169">
        <v>0</v>
      </c>
      <c r="Q99" s="169">
        <v>0</v>
      </c>
      <c r="R99" s="169">
        <v>1</v>
      </c>
      <c r="S99" s="169">
        <f>SUM(I99:R99)</f>
        <v>59</v>
      </c>
      <c r="T99" s="169">
        <f>H99+H100+H101-S99</f>
        <v>71</v>
      </c>
      <c r="U99" s="182">
        <v>3</v>
      </c>
      <c r="V99" s="182">
        <v>0</v>
      </c>
      <c r="W99" s="181">
        <f>SUM(U99:V101)</f>
        <v>3</v>
      </c>
      <c r="X99" s="182">
        <v>5</v>
      </c>
      <c r="Y99" s="182">
        <v>0</v>
      </c>
      <c r="Z99" s="181">
        <f>SUM(X99:Y101)</f>
        <v>5</v>
      </c>
      <c r="AA99" s="182"/>
      <c r="AB99" s="182"/>
      <c r="AC99" s="181">
        <v>0</v>
      </c>
      <c r="AD99" s="182"/>
      <c r="AE99" s="182"/>
      <c r="AF99" s="181">
        <v>0</v>
      </c>
      <c r="AG99" s="182"/>
      <c r="AH99" s="182"/>
      <c r="AI99" s="187">
        <v>0</v>
      </c>
    </row>
    <row r="100" spans="1:35" s="4" customFormat="1" ht="25.5" customHeight="1" x14ac:dyDescent="0.25">
      <c r="A100" s="164"/>
      <c r="B100" s="207"/>
      <c r="C100" s="167"/>
      <c r="D100" s="18" t="s">
        <v>101</v>
      </c>
      <c r="E100" s="28" t="s">
        <v>77</v>
      </c>
      <c r="F100" s="28" t="s">
        <v>5</v>
      </c>
      <c r="G100" s="29" t="s">
        <v>6</v>
      </c>
      <c r="H100" s="28">
        <v>30</v>
      </c>
      <c r="I100" s="169"/>
      <c r="J100" s="169"/>
      <c r="K100" s="194"/>
      <c r="L100" s="184"/>
      <c r="M100" s="169"/>
      <c r="N100" s="169"/>
      <c r="O100" s="169"/>
      <c r="P100" s="169"/>
      <c r="Q100" s="169"/>
      <c r="R100" s="169"/>
      <c r="S100" s="169"/>
      <c r="T100" s="169"/>
      <c r="U100" s="182"/>
      <c r="V100" s="182"/>
      <c r="W100" s="181"/>
      <c r="X100" s="182"/>
      <c r="Y100" s="182"/>
      <c r="Z100" s="181"/>
      <c r="AA100" s="182"/>
      <c r="AB100" s="182"/>
      <c r="AC100" s="181"/>
      <c r="AD100" s="182"/>
      <c r="AE100" s="182"/>
      <c r="AF100" s="181"/>
      <c r="AG100" s="182"/>
      <c r="AH100" s="182"/>
      <c r="AI100" s="187"/>
    </row>
    <row r="101" spans="1:35" s="4" customFormat="1" ht="25.5" customHeight="1" x14ac:dyDescent="0.25">
      <c r="A101" s="164"/>
      <c r="B101" s="207"/>
      <c r="C101" s="167"/>
      <c r="D101" s="18" t="s">
        <v>100</v>
      </c>
      <c r="E101" s="28" t="s">
        <v>77</v>
      </c>
      <c r="F101" s="28" t="s">
        <v>5</v>
      </c>
      <c r="G101" s="29" t="s">
        <v>6</v>
      </c>
      <c r="H101" s="28">
        <v>50</v>
      </c>
      <c r="I101" s="169"/>
      <c r="J101" s="169"/>
      <c r="K101" s="194"/>
      <c r="L101" s="184"/>
      <c r="M101" s="169"/>
      <c r="N101" s="169"/>
      <c r="O101" s="169"/>
      <c r="P101" s="169"/>
      <c r="Q101" s="169"/>
      <c r="R101" s="169"/>
      <c r="S101" s="169"/>
      <c r="T101" s="169"/>
      <c r="U101" s="182"/>
      <c r="V101" s="182"/>
      <c r="W101" s="181"/>
      <c r="X101" s="182"/>
      <c r="Y101" s="182"/>
      <c r="Z101" s="181"/>
      <c r="AA101" s="182"/>
      <c r="AB101" s="182"/>
      <c r="AC101" s="181"/>
      <c r="AD101" s="182"/>
      <c r="AE101" s="182"/>
      <c r="AF101" s="181"/>
      <c r="AG101" s="182"/>
      <c r="AH101" s="182"/>
      <c r="AI101" s="187"/>
    </row>
    <row r="102" spans="1:35" s="4" customFormat="1" ht="18.75" thickBot="1" x14ac:dyDescent="0.3">
      <c r="A102" s="224"/>
      <c r="B102" s="225" t="s">
        <v>90</v>
      </c>
      <c r="C102" s="225"/>
      <c r="D102" s="225"/>
      <c r="E102" s="226"/>
      <c r="F102" s="225"/>
      <c r="G102" s="225"/>
      <c r="H102" s="225"/>
      <c r="I102" s="70">
        <f>SUM(I99:I101)</f>
        <v>35</v>
      </c>
      <c r="J102" s="70">
        <f t="shared" ref="J102:K102" si="89">SUM(J99:J101)</f>
        <v>20</v>
      </c>
      <c r="K102" s="78">
        <f t="shared" si="89"/>
        <v>0</v>
      </c>
      <c r="L102" s="81">
        <f>SUM(L99:L101)</f>
        <v>0</v>
      </c>
      <c r="M102" s="70">
        <f>SUM(M99:M101)</f>
        <v>1</v>
      </c>
      <c r="N102" s="70">
        <f t="shared" ref="N102:P102" si="90">SUM(N99:N101)</f>
        <v>1</v>
      </c>
      <c r="O102" s="70">
        <f t="shared" si="90"/>
        <v>1</v>
      </c>
      <c r="P102" s="70">
        <f t="shared" si="90"/>
        <v>0</v>
      </c>
      <c r="Q102" s="70">
        <f>SUM(Q99:Q101)</f>
        <v>0</v>
      </c>
      <c r="R102" s="70">
        <f>SUM(R99:R101)</f>
        <v>1</v>
      </c>
      <c r="S102" s="70">
        <f>SUM(S99:S101)</f>
        <v>59</v>
      </c>
      <c r="T102" s="70">
        <f>SUM(T99:T101)</f>
        <v>71</v>
      </c>
      <c r="U102" s="70">
        <f t="shared" ref="U102:AI102" si="91">SUM(U99:U101)</f>
        <v>3</v>
      </c>
      <c r="V102" s="70">
        <f t="shared" si="91"/>
        <v>0</v>
      </c>
      <c r="W102" s="70">
        <f t="shared" si="91"/>
        <v>3</v>
      </c>
      <c r="X102" s="70">
        <f t="shared" ref="X102:Z102" si="92">SUM(X99:X101)</f>
        <v>5</v>
      </c>
      <c r="Y102" s="70">
        <f t="shared" si="92"/>
        <v>0</v>
      </c>
      <c r="Z102" s="70">
        <f t="shared" si="92"/>
        <v>5</v>
      </c>
      <c r="AA102" s="70">
        <f t="shared" si="91"/>
        <v>0</v>
      </c>
      <c r="AB102" s="70">
        <f t="shared" si="91"/>
        <v>0</v>
      </c>
      <c r="AC102" s="70">
        <f t="shared" si="91"/>
        <v>0</v>
      </c>
      <c r="AD102" s="70">
        <f t="shared" si="91"/>
        <v>0</v>
      </c>
      <c r="AE102" s="70">
        <f t="shared" si="91"/>
        <v>0</v>
      </c>
      <c r="AF102" s="70">
        <f t="shared" si="91"/>
        <v>0</v>
      </c>
      <c r="AG102" s="70">
        <f t="shared" si="91"/>
        <v>0</v>
      </c>
      <c r="AH102" s="70">
        <f t="shared" si="91"/>
        <v>0</v>
      </c>
      <c r="AI102" s="78">
        <f t="shared" si="91"/>
        <v>0</v>
      </c>
    </row>
    <row r="103" spans="1:35" s="4" customFormat="1" ht="21" thickBot="1" x14ac:dyDescent="0.3">
      <c r="A103" s="227" t="s">
        <v>91</v>
      </c>
      <c r="B103" s="228"/>
      <c r="C103" s="228"/>
      <c r="D103" s="228"/>
      <c r="E103" s="228"/>
      <c r="F103" s="228"/>
      <c r="G103" s="228"/>
      <c r="H103" s="228"/>
      <c r="I103" s="71">
        <f t="shared" ref="I103:T103" si="93">SUM(I102,I98,I93,I85,I82,I71,I68,I65,I56,I50,I39,I36,I20,I17,I13)</f>
        <v>3400</v>
      </c>
      <c r="J103" s="71">
        <f t="shared" si="93"/>
        <v>1943</v>
      </c>
      <c r="K103" s="99">
        <f t="shared" si="93"/>
        <v>805</v>
      </c>
      <c r="L103" s="92">
        <f>SUM(L102,L98,L93,L85,L82,L71,L68,L65,L56,L50,L39,L36,L20,L17,L13)</f>
        <v>25</v>
      </c>
      <c r="M103" s="71">
        <f t="shared" si="93"/>
        <v>70</v>
      </c>
      <c r="N103" s="71">
        <f t="shared" si="93"/>
        <v>80</v>
      </c>
      <c r="O103" s="72">
        <f t="shared" si="93"/>
        <v>46</v>
      </c>
      <c r="P103" s="72">
        <f t="shared" si="93"/>
        <v>2</v>
      </c>
      <c r="Q103" s="71">
        <f t="shared" si="93"/>
        <v>19</v>
      </c>
      <c r="R103" s="71">
        <f t="shared" si="93"/>
        <v>131</v>
      </c>
      <c r="S103" s="71">
        <f t="shared" si="93"/>
        <v>6521</v>
      </c>
      <c r="T103" s="72">
        <f t="shared" si="93"/>
        <v>2524</v>
      </c>
      <c r="U103" s="73">
        <f>SUM(U102,U98,U93,U85,U82,U71,U68,U65,U56,U50,U39,U36,U20,U17,U13)</f>
        <v>2782</v>
      </c>
      <c r="V103" s="73">
        <f t="shared" ref="V103" si="94">SUM(V102,V98,V93,V85,V82,V71,V68,V65,V56,V50,V39,V36,V20,V17,V13)</f>
        <v>31</v>
      </c>
      <c r="W103" s="86">
        <f>SUM(W102,W98,W93,W85,W82,W71,W68,W65,W56,W50,W39,W36,W20,W17,W13)</f>
        <v>2813</v>
      </c>
      <c r="X103" s="73">
        <f>SUM(X102,X98,X93,X85,X82,X71,X68,X65,X56,X50,X39,X36,X20,X17,X13)</f>
        <v>4929</v>
      </c>
      <c r="Y103" s="73">
        <f t="shared" ref="Y103" si="95">SUM(Y102,Y98,Y93,Y85,Y82,Y71,Y68,Y65,Y56,Y50,Y39,Y36,Y20,Y17,Y13)</f>
        <v>144</v>
      </c>
      <c r="Z103" s="86">
        <f>SUM(Z102,Z98,Z93,Z85,Z82,Z71,Z68,Z65,Z56,Z50,Z39,Z36,Z20,Z17,Z13)</f>
        <v>5073</v>
      </c>
      <c r="AA103" s="73">
        <f>SUM(AA102,AA98,AA93,AA85,AA82,AA71,AA68,AA65,AA56,AA50,AA39,AA36,AA20,AA17,AA13)</f>
        <v>0</v>
      </c>
      <c r="AB103" s="73">
        <f t="shared" ref="AB103:AC103" si="96">SUM(AB102,AB98,AB93,AB85,AB82,AB71,AB68,AB65,AB56,AB50,AB39,AB36,AB20,AB17,AB13)</f>
        <v>0</v>
      </c>
      <c r="AC103" s="86">
        <f t="shared" si="96"/>
        <v>0</v>
      </c>
      <c r="AD103" s="73">
        <f>SUM(AD102,AD98,AD93,AD85,AD82,AD71,AD68,AD65,AD56,AD50,AD39,AD36,AD20,AD17,AD13)</f>
        <v>0</v>
      </c>
      <c r="AE103" s="73">
        <f t="shared" ref="AE103:AF103" si="97">SUM(AE102,AE98,AE93,AE85,AE82,AE71,AE68,AE65,AE56,AE50,AE39,AE36,AE20,AE17,AE13)</f>
        <v>0</v>
      </c>
      <c r="AF103" s="86">
        <f t="shared" si="97"/>
        <v>0</v>
      </c>
      <c r="AG103" s="73">
        <f>SUM(AG102,AG98,AG93,AG85,AG82,AG71,AG68,AG65,AG56,AG50,AG39,AG36,AG20,AG17,AG13)</f>
        <v>0</v>
      </c>
      <c r="AH103" s="73">
        <f t="shared" ref="AH103:AI103" si="98">SUM(AH102,AH98,AH93,AH85,AH82,AH71,AH68,AH65,AH56,AH50,AH39,AH36,AH20,AH17,AH13)</f>
        <v>0</v>
      </c>
      <c r="AI103" s="89">
        <f t="shared" si="98"/>
        <v>0</v>
      </c>
    </row>
    <row r="104" spans="1:35" x14ac:dyDescent="0.25">
      <c r="A104" s="42"/>
      <c r="B104" s="65"/>
      <c r="C104" s="59"/>
      <c r="D104" s="44"/>
      <c r="E104" s="43"/>
      <c r="F104" s="45"/>
      <c r="G104" s="46"/>
      <c r="H104" s="45"/>
      <c r="I104" s="47"/>
      <c r="J104" s="48">
        <f>SUM(J103:K103)</f>
        <v>2748</v>
      </c>
      <c r="K104" s="48"/>
      <c r="L104" s="47"/>
      <c r="M104" s="47">
        <v>70</v>
      </c>
      <c r="N104" s="48">
        <v>82</v>
      </c>
      <c r="O104" s="48"/>
      <c r="P104" s="48"/>
      <c r="Q104" s="47"/>
      <c r="R104" s="47"/>
      <c r="S104" s="47"/>
      <c r="T104" s="47"/>
      <c r="U104" s="43"/>
      <c r="V104" s="43"/>
      <c r="W104" s="43"/>
    </row>
    <row r="105" spans="1:35" x14ac:dyDescent="0.25">
      <c r="A105" s="42"/>
      <c r="B105" s="65"/>
      <c r="C105" s="59"/>
      <c r="D105" s="44"/>
      <c r="E105" s="43"/>
      <c r="F105" s="45"/>
      <c r="G105" s="46"/>
      <c r="H105" s="45"/>
      <c r="I105" s="47"/>
      <c r="J105" s="48"/>
      <c r="K105" s="48"/>
      <c r="L105" s="47"/>
      <c r="M105" s="47">
        <f>M104-M103</f>
        <v>0</v>
      </c>
      <c r="N105" s="47">
        <f>N104-N103</f>
        <v>2</v>
      </c>
      <c r="O105" s="48"/>
      <c r="P105" s="48"/>
      <c r="Q105" s="47"/>
      <c r="R105" s="47"/>
      <c r="S105" s="47"/>
      <c r="T105" s="47"/>
      <c r="U105" s="43"/>
      <c r="V105" s="43"/>
      <c r="W105" s="43"/>
    </row>
    <row r="106" spans="1:35" x14ac:dyDescent="0.25">
      <c r="A106" s="42"/>
      <c r="B106" s="65"/>
      <c r="C106" s="59"/>
      <c r="D106" s="44"/>
      <c r="E106" s="43"/>
      <c r="F106" s="45"/>
      <c r="G106" s="46"/>
      <c r="H106" s="45">
        <f>SUM(H10:H104)</f>
        <v>9045</v>
      </c>
      <c r="I106" s="47"/>
      <c r="J106" s="48"/>
      <c r="K106" s="48"/>
      <c r="L106" s="47"/>
      <c r="M106" s="47"/>
      <c r="N106" s="48"/>
      <c r="O106" s="48"/>
      <c r="P106" s="48"/>
      <c r="Q106" s="47"/>
      <c r="R106" s="47"/>
      <c r="S106" s="47">
        <f>S103+T103</f>
        <v>9045</v>
      </c>
      <c r="T106" s="47"/>
      <c r="U106" s="43"/>
      <c r="V106" s="43"/>
      <c r="W106" s="43"/>
    </row>
    <row r="107" spans="1:35" x14ac:dyDescent="0.25">
      <c r="A107" s="42"/>
      <c r="B107" s="65"/>
      <c r="C107" s="59"/>
      <c r="D107" s="44"/>
      <c r="E107" s="43"/>
      <c r="F107" s="45"/>
      <c r="G107" s="46"/>
      <c r="H107" s="45"/>
      <c r="I107" s="47"/>
      <c r="J107" s="48"/>
      <c r="K107" s="48"/>
      <c r="L107" s="47"/>
      <c r="M107" s="47">
        <f>M103+N103</f>
        <v>150</v>
      </c>
      <c r="N107" s="48"/>
      <c r="O107" s="48"/>
      <c r="P107" s="48"/>
      <c r="Q107" s="47"/>
      <c r="R107" s="47"/>
      <c r="S107" s="47"/>
      <c r="T107" s="47"/>
      <c r="U107" s="43"/>
      <c r="V107" s="43"/>
      <c r="W107" s="43"/>
    </row>
  </sheetData>
  <mergeCells count="566">
    <mergeCell ref="AI99:AI101"/>
    <mergeCell ref="B102:H102"/>
    <mergeCell ref="A103:H103"/>
    <mergeCell ref="AC99:AC101"/>
    <mergeCell ref="AD99:AD101"/>
    <mergeCell ref="AE99:AE101"/>
    <mergeCell ref="AF99:AF101"/>
    <mergeCell ref="AG99:AG101"/>
    <mergeCell ref="AH99:AH101"/>
    <mergeCell ref="W99:W101"/>
    <mergeCell ref="X99:X101"/>
    <mergeCell ref="Y99:Y101"/>
    <mergeCell ref="Z99:Z101"/>
    <mergeCell ref="AA99:AA101"/>
    <mergeCell ref="AB99:AB101"/>
    <mergeCell ref="Q99:Q101"/>
    <mergeCell ref="R99:R101"/>
    <mergeCell ref="S99:S101"/>
    <mergeCell ref="T99:T101"/>
    <mergeCell ref="U99:U101"/>
    <mergeCell ref="V99:V101"/>
    <mergeCell ref="K99:K101"/>
    <mergeCell ref="L99:L101"/>
    <mergeCell ref="M99:M101"/>
    <mergeCell ref="N99:N101"/>
    <mergeCell ref="O99:O101"/>
    <mergeCell ref="P99:P101"/>
    <mergeCell ref="AI95:AI97"/>
    <mergeCell ref="B98:H98"/>
    <mergeCell ref="A99:A102"/>
    <mergeCell ref="B99:B101"/>
    <mergeCell ref="C99:C101"/>
    <mergeCell ref="I99:I101"/>
    <mergeCell ref="J99:J101"/>
    <mergeCell ref="AC95:AC97"/>
    <mergeCell ref="AD95:AD97"/>
    <mergeCell ref="AE95:AE97"/>
    <mergeCell ref="AF95:AF97"/>
    <mergeCell ref="AG95:AG97"/>
    <mergeCell ref="AH95:AH97"/>
    <mergeCell ref="W95:W97"/>
    <mergeCell ref="X95:X97"/>
    <mergeCell ref="Y95:Y97"/>
    <mergeCell ref="Z95:Z97"/>
    <mergeCell ref="AA95:AA97"/>
    <mergeCell ref="AB95:AB97"/>
    <mergeCell ref="Q95:Q97"/>
    <mergeCell ref="R95:R97"/>
    <mergeCell ref="S95:S97"/>
    <mergeCell ref="T95:T97"/>
    <mergeCell ref="U95:U97"/>
    <mergeCell ref="V95:V97"/>
    <mergeCell ref="K95:K97"/>
    <mergeCell ref="L95:L97"/>
    <mergeCell ref="M95:M97"/>
    <mergeCell ref="N95:N97"/>
    <mergeCell ref="O95:O97"/>
    <mergeCell ref="P95:P97"/>
    <mergeCell ref="AI88:AI92"/>
    <mergeCell ref="B93:H93"/>
    <mergeCell ref="A94:A98"/>
    <mergeCell ref="B94:B97"/>
    <mergeCell ref="C95:C97"/>
    <mergeCell ref="I95:I97"/>
    <mergeCell ref="J95:J97"/>
    <mergeCell ref="AC88:AC92"/>
    <mergeCell ref="AD88:AD92"/>
    <mergeCell ref="AE88:AE92"/>
    <mergeCell ref="AF88:AF92"/>
    <mergeCell ref="AG88:AG92"/>
    <mergeCell ref="AH88:AH92"/>
    <mergeCell ref="W88:W92"/>
    <mergeCell ref="X88:X92"/>
    <mergeCell ref="Y88:Y92"/>
    <mergeCell ref="Z88:Z92"/>
    <mergeCell ref="AA88:AA92"/>
    <mergeCell ref="AB88:AB92"/>
    <mergeCell ref="Q88:Q91"/>
    <mergeCell ref="R88:R91"/>
    <mergeCell ref="S88:S91"/>
    <mergeCell ref="T88:T91"/>
    <mergeCell ref="U88:U92"/>
    <mergeCell ref="AG86:AG87"/>
    <mergeCell ref="AH86:AH87"/>
    <mergeCell ref="AI86:AI87"/>
    <mergeCell ref="Z86:Z87"/>
    <mergeCell ref="AA86:AA87"/>
    <mergeCell ref="AB86:AB87"/>
    <mergeCell ref="AC86:AC87"/>
    <mergeCell ref="AD86:AD87"/>
    <mergeCell ref="AE86:AE87"/>
    <mergeCell ref="A86:A93"/>
    <mergeCell ref="B86:B92"/>
    <mergeCell ref="C86:C87"/>
    <mergeCell ref="U86:U87"/>
    <mergeCell ref="V86:V87"/>
    <mergeCell ref="W86:W87"/>
    <mergeCell ref="X86:X87"/>
    <mergeCell ref="Y86:Y87"/>
    <mergeCell ref="AF86:AF87"/>
    <mergeCell ref="V88:V92"/>
    <mergeCell ref="C88:C92"/>
    <mergeCell ref="I88:I91"/>
    <mergeCell ref="J88:J91"/>
    <mergeCell ref="K88:K91"/>
    <mergeCell ref="L88:L91"/>
    <mergeCell ref="M88:M91"/>
    <mergeCell ref="N88:N91"/>
    <mergeCell ref="O88:O91"/>
    <mergeCell ref="P88:P91"/>
    <mergeCell ref="AF83:AF84"/>
    <mergeCell ref="AG83:AG84"/>
    <mergeCell ref="AH83:AH84"/>
    <mergeCell ref="AI83:AI84"/>
    <mergeCell ref="Z83:Z84"/>
    <mergeCell ref="AA83:AA84"/>
    <mergeCell ref="AB83:AB84"/>
    <mergeCell ref="AC83:AC84"/>
    <mergeCell ref="AD83:AD84"/>
    <mergeCell ref="AE83:AE84"/>
    <mergeCell ref="U83:U84"/>
    <mergeCell ref="V83:V84"/>
    <mergeCell ref="W83:W84"/>
    <mergeCell ref="X83:X84"/>
    <mergeCell ref="Y83:Y84"/>
    <mergeCell ref="N83:N84"/>
    <mergeCell ref="O83:O84"/>
    <mergeCell ref="P83:P84"/>
    <mergeCell ref="Q83:Q84"/>
    <mergeCell ref="R83:R84"/>
    <mergeCell ref="S83:S84"/>
    <mergeCell ref="A83:A85"/>
    <mergeCell ref="B83:B84"/>
    <mergeCell ref="C83:C84"/>
    <mergeCell ref="I83:I84"/>
    <mergeCell ref="J83:J84"/>
    <mergeCell ref="K83:K84"/>
    <mergeCell ref="L83:L84"/>
    <mergeCell ref="M83:M84"/>
    <mergeCell ref="T83:T84"/>
    <mergeCell ref="B85:H85"/>
    <mergeCell ref="AF72:AF78"/>
    <mergeCell ref="AG72:AG78"/>
    <mergeCell ref="AH72:AH78"/>
    <mergeCell ref="AI72:AI78"/>
    <mergeCell ref="Z72:Z78"/>
    <mergeCell ref="AA72:AA78"/>
    <mergeCell ref="AB72:AB78"/>
    <mergeCell ref="AC72:AC78"/>
    <mergeCell ref="AD72:AD78"/>
    <mergeCell ref="AE72:AE78"/>
    <mergeCell ref="U72:U78"/>
    <mergeCell ref="V72:V78"/>
    <mergeCell ref="W72:W78"/>
    <mergeCell ref="X72:X78"/>
    <mergeCell ref="Y72:Y78"/>
    <mergeCell ref="N72:N78"/>
    <mergeCell ref="O72:O78"/>
    <mergeCell ref="P72:P78"/>
    <mergeCell ref="Q72:Q78"/>
    <mergeCell ref="R72:R78"/>
    <mergeCell ref="S72:S78"/>
    <mergeCell ref="A72:A82"/>
    <mergeCell ref="B72:B81"/>
    <mergeCell ref="C72:C78"/>
    <mergeCell ref="I72:I78"/>
    <mergeCell ref="J72:J78"/>
    <mergeCell ref="K72:K78"/>
    <mergeCell ref="L72:L78"/>
    <mergeCell ref="M72:M78"/>
    <mergeCell ref="T72:T78"/>
    <mergeCell ref="B82:H82"/>
    <mergeCell ref="AG69:AG70"/>
    <mergeCell ref="AH69:AH70"/>
    <mergeCell ref="AI69:AI70"/>
    <mergeCell ref="Z69:Z70"/>
    <mergeCell ref="AA69:AA70"/>
    <mergeCell ref="AB69:AB70"/>
    <mergeCell ref="AC69:AC70"/>
    <mergeCell ref="AD69:AD70"/>
    <mergeCell ref="AE69:AE70"/>
    <mergeCell ref="A69:A71"/>
    <mergeCell ref="B69:B70"/>
    <mergeCell ref="C69:C70"/>
    <mergeCell ref="U69:U70"/>
    <mergeCell ref="V69:V70"/>
    <mergeCell ref="W69:W70"/>
    <mergeCell ref="X69:X70"/>
    <mergeCell ref="Y69:Y70"/>
    <mergeCell ref="AF69:AF70"/>
    <mergeCell ref="B71:H71"/>
    <mergeCell ref="AF66:AF67"/>
    <mergeCell ref="AG66:AG67"/>
    <mergeCell ref="AH66:AH67"/>
    <mergeCell ref="AI66:AI67"/>
    <mergeCell ref="Z66:Z67"/>
    <mergeCell ref="AA66:AA67"/>
    <mergeCell ref="AB66:AB67"/>
    <mergeCell ref="AC66:AC67"/>
    <mergeCell ref="AD66:AD67"/>
    <mergeCell ref="AE66:AE67"/>
    <mergeCell ref="U66:U67"/>
    <mergeCell ref="V66:V67"/>
    <mergeCell ref="W66:W67"/>
    <mergeCell ref="X66:X67"/>
    <mergeCell ref="Y66:Y67"/>
    <mergeCell ref="N66:N67"/>
    <mergeCell ref="O66:O67"/>
    <mergeCell ref="P66:P67"/>
    <mergeCell ref="Q66:Q67"/>
    <mergeCell ref="R66:R67"/>
    <mergeCell ref="S66:S67"/>
    <mergeCell ref="A66:A68"/>
    <mergeCell ref="B66:B67"/>
    <mergeCell ref="C66:C67"/>
    <mergeCell ref="I66:I67"/>
    <mergeCell ref="J66:J67"/>
    <mergeCell ref="K66:K67"/>
    <mergeCell ref="L66:L67"/>
    <mergeCell ref="M66:M67"/>
    <mergeCell ref="T66:T67"/>
    <mergeCell ref="B68:H68"/>
    <mergeCell ref="AF57:AF61"/>
    <mergeCell ref="AG57:AG61"/>
    <mergeCell ref="AH57:AH61"/>
    <mergeCell ref="AI57:AI61"/>
    <mergeCell ref="Z57:Z61"/>
    <mergeCell ref="AA57:AA61"/>
    <mergeCell ref="AB57:AB61"/>
    <mergeCell ref="AC57:AC61"/>
    <mergeCell ref="AD57:AD61"/>
    <mergeCell ref="AE57:AE61"/>
    <mergeCell ref="U57:U61"/>
    <mergeCell ref="V57:V61"/>
    <mergeCell ref="W57:W61"/>
    <mergeCell ref="X57:X61"/>
    <mergeCell ref="Y57:Y61"/>
    <mergeCell ref="N57:N61"/>
    <mergeCell ref="O57:O61"/>
    <mergeCell ref="P57:P61"/>
    <mergeCell ref="Q57:Q61"/>
    <mergeCell ref="R57:R61"/>
    <mergeCell ref="S57:S61"/>
    <mergeCell ref="A57:A65"/>
    <mergeCell ref="B57:B64"/>
    <mergeCell ref="C57:C61"/>
    <mergeCell ref="I57:I61"/>
    <mergeCell ref="J57:J61"/>
    <mergeCell ref="K57:K61"/>
    <mergeCell ref="L57:L61"/>
    <mergeCell ref="M57:M61"/>
    <mergeCell ref="T57:T61"/>
    <mergeCell ref="B65:H65"/>
    <mergeCell ref="AF51:AF54"/>
    <mergeCell ref="AG51:AG54"/>
    <mergeCell ref="AH51:AH54"/>
    <mergeCell ref="AI51:AI54"/>
    <mergeCell ref="Z51:Z54"/>
    <mergeCell ref="AA51:AA54"/>
    <mergeCell ref="AB51:AB54"/>
    <mergeCell ref="AC51:AC54"/>
    <mergeCell ref="AD51:AD54"/>
    <mergeCell ref="AE51:AE54"/>
    <mergeCell ref="T51:T54"/>
    <mergeCell ref="U51:U54"/>
    <mergeCell ref="V51:V54"/>
    <mergeCell ref="W51:W54"/>
    <mergeCell ref="X51:X54"/>
    <mergeCell ref="Y51:Y54"/>
    <mergeCell ref="N51:N54"/>
    <mergeCell ref="O51:O54"/>
    <mergeCell ref="P51:P54"/>
    <mergeCell ref="Q51:Q54"/>
    <mergeCell ref="R51:R54"/>
    <mergeCell ref="S51:S54"/>
    <mergeCell ref="B50:H50"/>
    <mergeCell ref="A51:A56"/>
    <mergeCell ref="B51:B55"/>
    <mergeCell ref="C51:C54"/>
    <mergeCell ref="I51:I54"/>
    <mergeCell ref="J51:J54"/>
    <mergeCell ref="K51:K54"/>
    <mergeCell ref="L51:L54"/>
    <mergeCell ref="M51:M54"/>
    <mergeCell ref="B56:H56"/>
    <mergeCell ref="X46:X47"/>
    <mergeCell ref="Y46:Y47"/>
    <mergeCell ref="Z46:Z47"/>
    <mergeCell ref="AA46:AA47"/>
    <mergeCell ref="AB46:AB47"/>
    <mergeCell ref="AF48:AF49"/>
    <mergeCell ref="AG48:AG49"/>
    <mergeCell ref="AH48:AH49"/>
    <mergeCell ref="AI48:AI49"/>
    <mergeCell ref="Z48:Z49"/>
    <mergeCell ref="AA48:AA49"/>
    <mergeCell ref="AB48:AB49"/>
    <mergeCell ref="AC48:AC49"/>
    <mergeCell ref="AD48:AD49"/>
    <mergeCell ref="AE48:AE49"/>
    <mergeCell ref="AI44:AI45"/>
    <mergeCell ref="Z44:Z45"/>
    <mergeCell ref="AA44:AA45"/>
    <mergeCell ref="AB44:AB45"/>
    <mergeCell ref="AC44:AC45"/>
    <mergeCell ref="AD44:AD45"/>
    <mergeCell ref="AE44:AE45"/>
    <mergeCell ref="AI46:AI47"/>
    <mergeCell ref="C48:C49"/>
    <mergeCell ref="U48:U49"/>
    <mergeCell ref="V48:V49"/>
    <mergeCell ref="W48:W49"/>
    <mergeCell ref="X48:X49"/>
    <mergeCell ref="Y48:Y49"/>
    <mergeCell ref="AC46:AC47"/>
    <mergeCell ref="AD46:AD47"/>
    <mergeCell ref="AE46:AE47"/>
    <mergeCell ref="AF46:AF47"/>
    <mergeCell ref="AG46:AG47"/>
    <mergeCell ref="AH46:AH47"/>
    <mergeCell ref="C46:C47"/>
    <mergeCell ref="U46:U47"/>
    <mergeCell ref="V46:V47"/>
    <mergeCell ref="W46:W47"/>
    <mergeCell ref="N44:N45"/>
    <mergeCell ref="O44:O45"/>
    <mergeCell ref="P44:P45"/>
    <mergeCell ref="Q44:Q45"/>
    <mergeCell ref="R44:R45"/>
    <mergeCell ref="S44:S45"/>
    <mergeCell ref="AF44:AF45"/>
    <mergeCell ref="AG44:AG45"/>
    <mergeCell ref="AH44:AH45"/>
    <mergeCell ref="Z40:Z41"/>
    <mergeCell ref="AA40:AA41"/>
    <mergeCell ref="AB40:AB41"/>
    <mergeCell ref="T44:T45"/>
    <mergeCell ref="U44:U45"/>
    <mergeCell ref="V44:V45"/>
    <mergeCell ref="W44:W45"/>
    <mergeCell ref="X44:X45"/>
    <mergeCell ref="Y44:Y45"/>
    <mergeCell ref="A37:A39"/>
    <mergeCell ref="B37:B38"/>
    <mergeCell ref="B39:H39"/>
    <mergeCell ref="A40:A50"/>
    <mergeCell ref="B40:B49"/>
    <mergeCell ref="C40:C41"/>
    <mergeCell ref="U40:U41"/>
    <mergeCell ref="V40:V41"/>
    <mergeCell ref="AI40:AI41"/>
    <mergeCell ref="C44:C45"/>
    <mergeCell ref="I44:I45"/>
    <mergeCell ref="J44:J45"/>
    <mergeCell ref="K44:K45"/>
    <mergeCell ref="L44:L45"/>
    <mergeCell ref="M44:M45"/>
    <mergeCell ref="AC40:AC41"/>
    <mergeCell ref="AD40:AD41"/>
    <mergeCell ref="AE40:AE41"/>
    <mergeCell ref="AF40:AF41"/>
    <mergeCell ref="AG40:AG41"/>
    <mergeCell ref="AH40:AH41"/>
    <mergeCell ref="W40:W41"/>
    <mergeCell ref="X40:X41"/>
    <mergeCell ref="Y40:Y41"/>
    <mergeCell ref="AH34:AH35"/>
    <mergeCell ref="AI34:AI35"/>
    <mergeCell ref="Z34:Z35"/>
    <mergeCell ref="AA34:AA35"/>
    <mergeCell ref="AB34:AB35"/>
    <mergeCell ref="AC34:AC35"/>
    <mergeCell ref="AD34:AD35"/>
    <mergeCell ref="AE34:AE35"/>
    <mergeCell ref="B36:H36"/>
    <mergeCell ref="AI31:AI32"/>
    <mergeCell ref="C34:C35"/>
    <mergeCell ref="U34:U35"/>
    <mergeCell ref="V34:V35"/>
    <mergeCell ref="W34:W35"/>
    <mergeCell ref="X34:X35"/>
    <mergeCell ref="Y34:Y35"/>
    <mergeCell ref="AC31:AC32"/>
    <mergeCell ref="AD31:AD32"/>
    <mergeCell ref="AE31:AE32"/>
    <mergeCell ref="AF31:AF32"/>
    <mergeCell ref="AG31:AG32"/>
    <mergeCell ref="AH31:AH32"/>
    <mergeCell ref="C31:C32"/>
    <mergeCell ref="U31:U32"/>
    <mergeCell ref="V31:V32"/>
    <mergeCell ref="W31:W32"/>
    <mergeCell ref="X31:X32"/>
    <mergeCell ref="Y31:Y32"/>
    <mergeCell ref="Z31:Z32"/>
    <mergeCell ref="AA31:AA32"/>
    <mergeCell ref="AB31:AB32"/>
    <mergeCell ref="AF34:AF35"/>
    <mergeCell ref="AG34:AG35"/>
    <mergeCell ref="X25:X26"/>
    <mergeCell ref="Y25:Y26"/>
    <mergeCell ref="Z25:Z26"/>
    <mergeCell ref="AA25:AA26"/>
    <mergeCell ref="AB25:AB26"/>
    <mergeCell ref="AF29:AF30"/>
    <mergeCell ref="AG29:AG30"/>
    <mergeCell ref="AH29:AH30"/>
    <mergeCell ref="AI29:AI30"/>
    <mergeCell ref="Z29:Z30"/>
    <mergeCell ref="AA29:AA30"/>
    <mergeCell ref="AB29:AB30"/>
    <mergeCell ref="AC29:AC30"/>
    <mergeCell ref="AD29:AD30"/>
    <mergeCell ref="AE29:AE30"/>
    <mergeCell ref="AI23:AI24"/>
    <mergeCell ref="Z23:Z24"/>
    <mergeCell ref="AA23:AA24"/>
    <mergeCell ref="AB23:AB24"/>
    <mergeCell ref="AC23:AC24"/>
    <mergeCell ref="AD23:AD24"/>
    <mergeCell ref="AE23:AE24"/>
    <mergeCell ref="AI25:AI26"/>
    <mergeCell ref="C29:C30"/>
    <mergeCell ref="U29:U30"/>
    <mergeCell ref="V29:V30"/>
    <mergeCell ref="W29:W30"/>
    <mergeCell ref="X29:X30"/>
    <mergeCell ref="Y29:Y30"/>
    <mergeCell ref="AC25:AC26"/>
    <mergeCell ref="AD25:AD26"/>
    <mergeCell ref="AE25:AE26"/>
    <mergeCell ref="AF25:AF26"/>
    <mergeCell ref="AG25:AG26"/>
    <mergeCell ref="AH25:AH26"/>
    <mergeCell ref="C25:C26"/>
    <mergeCell ref="U25:U26"/>
    <mergeCell ref="V25:V26"/>
    <mergeCell ref="W25:W26"/>
    <mergeCell ref="X23:X24"/>
    <mergeCell ref="Y23:Y24"/>
    <mergeCell ref="AC21:AC22"/>
    <mergeCell ref="AD21:AD22"/>
    <mergeCell ref="AE21:AE22"/>
    <mergeCell ref="AF21:AF22"/>
    <mergeCell ref="AG21:AG22"/>
    <mergeCell ref="AH21:AH22"/>
    <mergeCell ref="W21:W22"/>
    <mergeCell ref="X21:X22"/>
    <mergeCell ref="Y21:Y22"/>
    <mergeCell ref="Z21:Z22"/>
    <mergeCell ref="AA21:AA22"/>
    <mergeCell ref="AB21:AB22"/>
    <mergeCell ref="AF23:AF24"/>
    <mergeCell ref="AG23:AG24"/>
    <mergeCell ref="AH23:AH24"/>
    <mergeCell ref="AI18:AI19"/>
    <mergeCell ref="B20:H20"/>
    <mergeCell ref="A21:A36"/>
    <mergeCell ref="B21:B35"/>
    <mergeCell ref="C21:C22"/>
    <mergeCell ref="U21:U22"/>
    <mergeCell ref="V21:V22"/>
    <mergeCell ref="AC18:AC19"/>
    <mergeCell ref="AD18:AD19"/>
    <mergeCell ref="AE18:AE19"/>
    <mergeCell ref="AF18:AF19"/>
    <mergeCell ref="AG18:AG19"/>
    <mergeCell ref="AH18:AH19"/>
    <mergeCell ref="W18:W19"/>
    <mergeCell ref="X18:X19"/>
    <mergeCell ref="Y18:Y19"/>
    <mergeCell ref="Z18:Z19"/>
    <mergeCell ref="AA18:AA19"/>
    <mergeCell ref="AB18:AB19"/>
    <mergeCell ref="AI21:AI22"/>
    <mergeCell ref="C23:C24"/>
    <mergeCell ref="U23:U24"/>
    <mergeCell ref="V23:V24"/>
    <mergeCell ref="W23:W24"/>
    <mergeCell ref="B17:H17"/>
    <mergeCell ref="A18:A20"/>
    <mergeCell ref="B18:B19"/>
    <mergeCell ref="C18:C19"/>
    <mergeCell ref="U18:U19"/>
    <mergeCell ref="V18:V19"/>
    <mergeCell ref="AC14:AC16"/>
    <mergeCell ref="AD14:AD16"/>
    <mergeCell ref="AE14:AE16"/>
    <mergeCell ref="W14:W16"/>
    <mergeCell ref="X14:X16"/>
    <mergeCell ref="Y14:Y16"/>
    <mergeCell ref="Z14:Z16"/>
    <mergeCell ref="AA14:AA16"/>
    <mergeCell ref="AB14:AB16"/>
    <mergeCell ref="Q14:Q16"/>
    <mergeCell ref="R14:R16"/>
    <mergeCell ref="S14:S16"/>
    <mergeCell ref="T14:T16"/>
    <mergeCell ref="U14:U16"/>
    <mergeCell ref="V14:V16"/>
    <mergeCell ref="K14:K16"/>
    <mergeCell ref="L14:L16"/>
    <mergeCell ref="M14:M16"/>
    <mergeCell ref="N14:N16"/>
    <mergeCell ref="O14:O16"/>
    <mergeCell ref="P14:P16"/>
    <mergeCell ref="AI10:AI11"/>
    <mergeCell ref="B13:H13"/>
    <mergeCell ref="AG10:AG11"/>
    <mergeCell ref="AH10:AH11"/>
    <mergeCell ref="N10:N11"/>
    <mergeCell ref="O10:O11"/>
    <mergeCell ref="P10:P11"/>
    <mergeCell ref="AI14:AI16"/>
    <mergeCell ref="AF14:AF16"/>
    <mergeCell ref="AG14:AG16"/>
    <mergeCell ref="AH14:AH16"/>
    <mergeCell ref="A14:A17"/>
    <mergeCell ref="B14:B16"/>
    <mergeCell ref="C14:C16"/>
    <mergeCell ref="I14:I16"/>
    <mergeCell ref="J14:J16"/>
    <mergeCell ref="AC10:AC11"/>
    <mergeCell ref="AD10:AD11"/>
    <mergeCell ref="AE10:AE11"/>
    <mergeCell ref="AF10:AF11"/>
    <mergeCell ref="W10:W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A10:A13"/>
    <mergeCell ref="B10:B12"/>
    <mergeCell ref="C10:C11"/>
    <mergeCell ref="I10:I11"/>
    <mergeCell ref="J10:J11"/>
    <mergeCell ref="I8:K8"/>
    <mergeCell ref="M8:O8"/>
    <mergeCell ref="R8:R9"/>
    <mergeCell ref="S8:S9"/>
    <mergeCell ref="A3:AI3"/>
    <mergeCell ref="I7:R7"/>
    <mergeCell ref="A8:A9"/>
    <mergeCell ref="B8:B9"/>
    <mergeCell ref="C8:C9"/>
    <mergeCell ref="D8:D9"/>
    <mergeCell ref="E8:E9"/>
    <mergeCell ref="F8:F9"/>
    <mergeCell ref="G8:G9"/>
    <mergeCell ref="H8:H9"/>
    <mergeCell ref="X8:Z8"/>
    <mergeCell ref="AA8:AC8"/>
    <mergeCell ref="AD8:AF8"/>
    <mergeCell ref="AG8:AI8"/>
    <mergeCell ref="T8:T9"/>
    <mergeCell ref="U8:W8"/>
  </mergeCells>
  <conditionalFormatting sqref="T79">
    <cfRule type="cellIs" dxfId="8" priority="8" operator="lessThan">
      <formula>0</formula>
    </cfRule>
  </conditionalFormatting>
  <conditionalFormatting sqref="I10:K102">
    <cfRule type="cellIs" dxfId="7" priority="3" operator="equal">
      <formula>0</formula>
    </cfRule>
  </conditionalFormatting>
  <conditionalFormatting sqref="U10:AI20 V21:AI35 U36:AI103">
    <cfRule type="cellIs" dxfId="6" priority="2" operator="equal">
      <formula>0</formula>
    </cfRule>
  </conditionalFormatting>
  <conditionalFormatting sqref="U21:U35">
    <cfRule type="cellIs" dxfId="5" priority="1" operator="equal">
      <formula>0</formula>
    </cfRule>
  </conditionalFormatting>
  <printOptions horizontalCentered="1"/>
  <pageMargins left="0" right="0" top="0.39370078740157483" bottom="0" header="0.31496062992125984" footer="0.31496062992125984"/>
  <pageSetup paperSize="9" scale="80" orientation="portrait" horizontalDpi="300" verticalDpi="300" r:id="rId1"/>
  <rowBreaks count="1" manualBreakCount="1">
    <brk id="56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81"/>
  <sheetViews>
    <sheetView view="pageBreakPreview" topLeftCell="A70" zoomScaleNormal="85" zoomScaleSheetLayoutView="100" workbookViewId="0">
      <selection activeCell="Z66" sqref="Z66:Z67"/>
    </sheetView>
  </sheetViews>
  <sheetFormatPr defaultRowHeight="15.75" x14ac:dyDescent="0.25"/>
  <cols>
    <col min="1" max="1" width="5.28515625" style="3" customWidth="1"/>
    <col min="2" max="2" width="21.7109375" style="66" customWidth="1"/>
    <col min="3" max="3" width="30.5703125" style="60" customWidth="1"/>
    <col min="4" max="4" width="56.7109375" style="21" hidden="1" customWidth="1"/>
    <col min="5" max="5" width="8.7109375" style="8" hidden="1" customWidth="1"/>
    <col min="6" max="6" width="4.85546875" style="10" hidden="1" customWidth="1"/>
    <col min="7" max="7" width="5.85546875" style="23" hidden="1" customWidth="1"/>
    <col min="8" max="8" width="5.140625" style="10" hidden="1" customWidth="1"/>
    <col min="9" max="9" width="9.85546875" style="13" hidden="1" customWidth="1"/>
    <col min="10" max="10" width="8" style="14" hidden="1" customWidth="1"/>
    <col min="11" max="11" width="9.140625" style="14" hidden="1" customWidth="1"/>
    <col min="12" max="12" width="9.7109375" style="13" customWidth="1"/>
    <col min="13" max="13" width="9.140625" style="13" hidden="1" customWidth="1"/>
    <col min="14" max="14" width="8" style="14" hidden="1" customWidth="1"/>
    <col min="15" max="15" width="9.140625" style="14" hidden="1" customWidth="1"/>
    <col min="16" max="16" width="19" style="14" hidden="1" customWidth="1"/>
    <col min="17" max="17" width="16.7109375" style="13" hidden="1" customWidth="1"/>
    <col min="18" max="18" width="20.5703125" style="13" hidden="1" customWidth="1"/>
    <col min="19" max="20" width="12.7109375" style="13" hidden="1" customWidth="1"/>
    <col min="21" max="23" width="8.85546875" style="8" hidden="1" customWidth="1"/>
    <col min="24" max="26" width="11.85546875" style="3" customWidth="1"/>
    <col min="27" max="27" width="8" style="3" hidden="1" customWidth="1"/>
    <col min="28" max="28" width="7.85546875" style="3" hidden="1" customWidth="1"/>
    <col min="29" max="29" width="7.140625" style="3" hidden="1" customWidth="1"/>
    <col min="30" max="30" width="8" style="3" hidden="1" customWidth="1"/>
    <col min="31" max="31" width="7.85546875" style="3" hidden="1" customWidth="1"/>
    <col min="32" max="32" width="7.140625" style="3" hidden="1" customWidth="1"/>
    <col min="33" max="33" width="8" style="3" hidden="1" customWidth="1"/>
    <col min="34" max="34" width="7.85546875" style="3" hidden="1" customWidth="1"/>
    <col min="35" max="35" width="7.140625" style="3" hidden="1" customWidth="1"/>
    <col min="36" max="16384" width="9.140625" style="3"/>
  </cols>
  <sheetData>
    <row r="1" spans="1:35" s="1" customFormat="1" ht="58.5" customHeight="1" x14ac:dyDescent="0.25">
      <c r="A1" s="5"/>
      <c r="B1" s="5"/>
      <c r="C1" s="54"/>
      <c r="D1" s="16"/>
      <c r="E1" s="9"/>
      <c r="F1" s="9"/>
      <c r="G1" s="9"/>
      <c r="H1" s="9"/>
      <c r="I1" s="6"/>
      <c r="J1" s="7"/>
      <c r="K1" s="7"/>
      <c r="L1" s="6"/>
      <c r="M1" s="6"/>
      <c r="N1" s="7"/>
      <c r="O1" s="7"/>
      <c r="P1" s="7"/>
      <c r="Q1" s="6"/>
      <c r="R1" s="6"/>
      <c r="S1" s="6"/>
      <c r="T1" s="6"/>
      <c r="U1" s="49"/>
      <c r="V1" s="49"/>
      <c r="W1" s="49"/>
    </row>
    <row r="2" spans="1:35" s="1" customFormat="1" ht="77.25" customHeight="1" x14ac:dyDescent="0.25">
      <c r="A2" s="229" t="s">
        <v>139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</row>
    <row r="3" spans="1:35" s="1" customFormat="1" ht="16.5" thickBot="1" x14ac:dyDescent="0.3">
      <c r="A3" s="5"/>
      <c r="B3" s="5"/>
      <c r="C3" s="54"/>
      <c r="D3" s="16"/>
      <c r="E3" s="9"/>
      <c r="F3" s="9"/>
      <c r="G3" s="9"/>
      <c r="H3" s="9"/>
      <c r="I3" s="6"/>
      <c r="J3" s="7"/>
      <c r="K3" s="7"/>
      <c r="L3" s="6"/>
      <c r="M3" s="6"/>
      <c r="N3" s="7"/>
      <c r="O3" s="7"/>
      <c r="P3" s="7"/>
      <c r="Q3" s="6"/>
      <c r="R3" s="6"/>
      <c r="S3" s="6"/>
      <c r="T3" s="6"/>
      <c r="U3" s="49"/>
      <c r="V3" s="49"/>
      <c r="W3" s="49"/>
    </row>
    <row r="4" spans="1:35" s="1" customFormat="1" ht="16.5" hidden="1" thickBot="1" x14ac:dyDescent="0.3">
      <c r="A4" s="79" t="s">
        <v>108</v>
      </c>
      <c r="B4" s="64">
        <f>COUNTA(D9:D76)</f>
        <v>59</v>
      </c>
      <c r="C4" s="17"/>
      <c r="D4" s="17"/>
      <c r="G4" s="22"/>
      <c r="H4" s="2"/>
      <c r="O4" s="2"/>
      <c r="P4" s="2"/>
    </row>
    <row r="5" spans="1:35" s="1" customFormat="1" ht="17.25" hidden="1" thickBot="1" x14ac:dyDescent="0.3">
      <c r="A5" s="15" t="s">
        <v>86</v>
      </c>
      <c r="B5" s="11" t="s">
        <v>79</v>
      </c>
      <c r="C5" s="55">
        <f>COUNTIF(E9:E76,"engleză")</f>
        <v>2</v>
      </c>
      <c r="D5" s="17"/>
      <c r="G5" s="22"/>
      <c r="H5" s="2"/>
      <c r="O5" s="2"/>
      <c r="P5" s="2"/>
      <c r="U5" s="50"/>
      <c r="V5" s="50"/>
      <c r="W5" s="50"/>
    </row>
    <row r="6" spans="1:35" s="1" customFormat="1" hidden="1" thickBot="1" x14ac:dyDescent="0.3">
      <c r="A6" s="11"/>
      <c r="B6" s="11" t="s">
        <v>78</v>
      </c>
      <c r="C6" s="56">
        <f>COUNTIF(E9:E76,"franceză")</f>
        <v>1</v>
      </c>
      <c r="D6" s="17"/>
      <c r="G6" s="22"/>
      <c r="H6" s="2"/>
      <c r="I6" s="146" t="s">
        <v>122</v>
      </c>
      <c r="J6" s="147"/>
      <c r="K6" s="147"/>
      <c r="L6" s="147"/>
      <c r="M6" s="147"/>
      <c r="N6" s="147"/>
      <c r="O6" s="147"/>
      <c r="P6" s="147"/>
      <c r="Q6" s="147"/>
      <c r="R6" s="147"/>
      <c r="U6" s="51"/>
      <c r="V6" s="51"/>
      <c r="W6" s="51"/>
    </row>
    <row r="7" spans="1:35" s="1" customFormat="1" ht="36.75" customHeight="1" x14ac:dyDescent="0.25">
      <c r="A7" s="148" t="s">
        <v>89</v>
      </c>
      <c r="B7" s="150" t="s">
        <v>0</v>
      </c>
      <c r="C7" s="152" t="s">
        <v>1</v>
      </c>
      <c r="D7" s="154" t="s">
        <v>88</v>
      </c>
      <c r="E7" s="154" t="s">
        <v>76</v>
      </c>
      <c r="F7" s="154" t="s">
        <v>103</v>
      </c>
      <c r="G7" s="156" t="s">
        <v>2</v>
      </c>
      <c r="H7" s="156" t="s">
        <v>104</v>
      </c>
      <c r="I7" s="171" t="s">
        <v>134</v>
      </c>
      <c r="J7" s="171"/>
      <c r="K7" s="171"/>
      <c r="L7" s="93" t="s">
        <v>135</v>
      </c>
      <c r="M7" s="235" t="s">
        <v>124</v>
      </c>
      <c r="N7" s="235"/>
      <c r="O7" s="236"/>
      <c r="P7" s="74" t="s">
        <v>120</v>
      </c>
      <c r="Q7" s="75" t="s">
        <v>124</v>
      </c>
      <c r="R7" s="237" t="s">
        <v>121</v>
      </c>
      <c r="S7" s="230" t="s">
        <v>133</v>
      </c>
      <c r="T7" s="232" t="s">
        <v>119</v>
      </c>
      <c r="U7" s="158" t="s">
        <v>127</v>
      </c>
      <c r="V7" s="159"/>
      <c r="W7" s="160"/>
      <c r="X7" s="158" t="s">
        <v>129</v>
      </c>
      <c r="Y7" s="159"/>
      <c r="Z7" s="160"/>
      <c r="AA7" s="158" t="s">
        <v>130</v>
      </c>
      <c r="AB7" s="159"/>
      <c r="AC7" s="160"/>
      <c r="AD7" s="158" t="s">
        <v>131</v>
      </c>
      <c r="AE7" s="159"/>
      <c r="AF7" s="160"/>
      <c r="AG7" s="158" t="s">
        <v>132</v>
      </c>
      <c r="AH7" s="159"/>
      <c r="AI7" s="161"/>
    </row>
    <row r="8" spans="1:35" s="4" customFormat="1" ht="27" customHeight="1" x14ac:dyDescent="0.25">
      <c r="A8" s="149"/>
      <c r="B8" s="151"/>
      <c r="C8" s="153"/>
      <c r="D8" s="155"/>
      <c r="E8" s="155"/>
      <c r="F8" s="155"/>
      <c r="G8" s="157"/>
      <c r="H8" s="157"/>
      <c r="I8" s="82" t="s">
        <v>87</v>
      </c>
      <c r="J8" s="82" t="s">
        <v>105</v>
      </c>
      <c r="K8" s="82" t="s">
        <v>106</v>
      </c>
      <c r="L8" s="94" t="s">
        <v>87</v>
      </c>
      <c r="M8" s="90" t="s">
        <v>116</v>
      </c>
      <c r="N8" s="27" t="s">
        <v>117</v>
      </c>
      <c r="O8" s="27" t="s">
        <v>118</v>
      </c>
      <c r="P8" s="27" t="s">
        <v>117</v>
      </c>
      <c r="Q8" s="27" t="s">
        <v>116</v>
      </c>
      <c r="R8" s="238"/>
      <c r="S8" s="231"/>
      <c r="T8" s="233"/>
      <c r="U8" s="63" t="s">
        <v>125</v>
      </c>
      <c r="V8" s="63" t="s">
        <v>128</v>
      </c>
      <c r="W8" s="63" t="s">
        <v>126</v>
      </c>
      <c r="X8" s="63" t="s">
        <v>125</v>
      </c>
      <c r="Y8" s="63" t="s">
        <v>128</v>
      </c>
      <c r="Z8" s="63" t="s">
        <v>126</v>
      </c>
      <c r="AA8" s="63" t="s">
        <v>125</v>
      </c>
      <c r="AB8" s="63" t="s">
        <v>128</v>
      </c>
      <c r="AC8" s="63" t="s">
        <v>126</v>
      </c>
      <c r="AD8" s="63" t="s">
        <v>125</v>
      </c>
      <c r="AE8" s="63" t="s">
        <v>128</v>
      </c>
      <c r="AF8" s="63" t="s">
        <v>126</v>
      </c>
      <c r="AG8" s="63" t="s">
        <v>125</v>
      </c>
      <c r="AH8" s="63" t="s">
        <v>128</v>
      </c>
      <c r="AI8" s="76" t="s">
        <v>126</v>
      </c>
    </row>
    <row r="9" spans="1:35" s="4" customFormat="1" ht="12" customHeight="1" x14ac:dyDescent="0.25">
      <c r="A9" s="164">
        <v>1</v>
      </c>
      <c r="B9" s="234" t="s">
        <v>3</v>
      </c>
      <c r="C9" s="167" t="s">
        <v>3</v>
      </c>
      <c r="D9" s="18" t="s">
        <v>4</v>
      </c>
      <c r="E9" s="28" t="s">
        <v>77</v>
      </c>
      <c r="F9" s="28" t="s">
        <v>5</v>
      </c>
      <c r="G9" s="29" t="s">
        <v>6</v>
      </c>
      <c r="H9" s="28">
        <v>70</v>
      </c>
      <c r="I9" s="168">
        <v>100</v>
      </c>
      <c r="J9" s="168">
        <v>10</v>
      </c>
      <c r="K9" s="180">
        <v>0</v>
      </c>
      <c r="L9" s="186">
        <v>1</v>
      </c>
      <c r="M9" s="195">
        <v>1</v>
      </c>
      <c r="N9" s="242">
        <v>2</v>
      </c>
      <c r="O9" s="241">
        <v>1</v>
      </c>
      <c r="P9" s="241">
        <v>0</v>
      </c>
      <c r="Q9" s="239">
        <v>2</v>
      </c>
      <c r="R9" s="179">
        <v>10</v>
      </c>
      <c r="S9" s="179">
        <f>I9+J9+K9+L9+M9+N9+O9+P9+Q9+R9</f>
        <v>127</v>
      </c>
      <c r="T9" s="179">
        <f>H9+H10-S9</f>
        <v>93</v>
      </c>
      <c r="U9" s="182">
        <v>1</v>
      </c>
      <c r="V9" s="182">
        <v>0</v>
      </c>
      <c r="W9" s="181">
        <f>SUM(U9:V10)</f>
        <v>1</v>
      </c>
      <c r="X9" s="182">
        <v>1</v>
      </c>
      <c r="Y9" s="182">
        <v>0</v>
      </c>
      <c r="Z9" s="181">
        <f>SUM(X9:Y10)</f>
        <v>1</v>
      </c>
      <c r="AA9" s="182"/>
      <c r="AB9" s="182"/>
      <c r="AC9" s="181">
        <f>SUM(AA9:AB10)</f>
        <v>0</v>
      </c>
      <c r="AD9" s="182"/>
      <c r="AE9" s="182"/>
      <c r="AF9" s="181">
        <f>SUM(AD9:AE10)</f>
        <v>0</v>
      </c>
      <c r="AG9" s="182"/>
      <c r="AH9" s="182"/>
      <c r="AI9" s="187">
        <f>SUM(AG9:AH10)</f>
        <v>0</v>
      </c>
    </row>
    <row r="10" spans="1:35" s="4" customFormat="1" ht="12" customHeight="1" x14ac:dyDescent="0.25">
      <c r="A10" s="164"/>
      <c r="B10" s="234"/>
      <c r="C10" s="167"/>
      <c r="D10" s="18" t="s">
        <v>3</v>
      </c>
      <c r="E10" s="28" t="s">
        <v>77</v>
      </c>
      <c r="F10" s="28" t="s">
        <v>5</v>
      </c>
      <c r="G10" s="29" t="s">
        <v>6</v>
      </c>
      <c r="H10" s="28">
        <v>150</v>
      </c>
      <c r="I10" s="169"/>
      <c r="J10" s="169"/>
      <c r="K10" s="168"/>
      <c r="L10" s="194"/>
      <c r="M10" s="183"/>
      <c r="N10" s="243"/>
      <c r="O10" s="193"/>
      <c r="P10" s="193"/>
      <c r="Q10" s="240"/>
      <c r="R10" s="168"/>
      <c r="S10" s="168"/>
      <c r="T10" s="168"/>
      <c r="U10" s="182"/>
      <c r="V10" s="182"/>
      <c r="W10" s="181"/>
      <c r="X10" s="182"/>
      <c r="Y10" s="182"/>
      <c r="Z10" s="181"/>
      <c r="AA10" s="182"/>
      <c r="AB10" s="182"/>
      <c r="AC10" s="181"/>
      <c r="AD10" s="182"/>
      <c r="AE10" s="182"/>
      <c r="AF10" s="181"/>
      <c r="AG10" s="182"/>
      <c r="AH10" s="182"/>
      <c r="AI10" s="187"/>
    </row>
    <row r="11" spans="1:35" s="4" customFormat="1" ht="19.5" customHeight="1" x14ac:dyDescent="0.25">
      <c r="A11" s="164"/>
      <c r="B11" s="234"/>
      <c r="C11" s="57" t="s">
        <v>75</v>
      </c>
      <c r="D11" s="18" t="s">
        <v>8</v>
      </c>
      <c r="E11" s="28" t="s">
        <v>77</v>
      </c>
      <c r="F11" s="28" t="s">
        <v>5</v>
      </c>
      <c r="G11" s="29" t="s">
        <v>6</v>
      </c>
      <c r="H11" s="28">
        <v>150</v>
      </c>
      <c r="I11" s="30">
        <v>65</v>
      </c>
      <c r="J11" s="30">
        <v>20</v>
      </c>
      <c r="K11" s="30">
        <v>0</v>
      </c>
      <c r="L11" s="95">
        <v>0</v>
      </c>
      <c r="M11" s="32">
        <v>0</v>
      </c>
      <c r="N11" s="31">
        <v>2</v>
      </c>
      <c r="O11" s="40">
        <v>1</v>
      </c>
      <c r="P11" s="40">
        <v>0</v>
      </c>
      <c r="Q11" s="32">
        <v>0</v>
      </c>
      <c r="R11" s="32">
        <v>10</v>
      </c>
      <c r="S11" s="30">
        <f>SUM(I11:R11)</f>
        <v>98</v>
      </c>
      <c r="T11" s="30">
        <f>H11-S11</f>
        <v>52</v>
      </c>
      <c r="U11" s="52">
        <v>0</v>
      </c>
      <c r="V11" s="52">
        <v>0</v>
      </c>
      <c r="W11" s="84">
        <f>SUM(U11:V11)</f>
        <v>0</v>
      </c>
      <c r="X11" s="52">
        <v>0</v>
      </c>
      <c r="Y11" s="52">
        <v>0</v>
      </c>
      <c r="Z11" s="84">
        <f>SUM(X11:Y11)</f>
        <v>0</v>
      </c>
      <c r="AA11" s="52"/>
      <c r="AB11" s="52"/>
      <c r="AC11" s="84">
        <f>SUM(AA11:AB11)</f>
        <v>0</v>
      </c>
      <c r="AD11" s="52"/>
      <c r="AE11" s="52"/>
      <c r="AF11" s="84">
        <f>SUM(AD11:AE11)</f>
        <v>0</v>
      </c>
      <c r="AG11" s="52"/>
      <c r="AH11" s="52"/>
      <c r="AI11" s="87">
        <f>SUM(AG11:AH11)</f>
        <v>0</v>
      </c>
    </row>
    <row r="12" spans="1:35" s="12" customFormat="1" ht="18" x14ac:dyDescent="0.25">
      <c r="A12" s="165"/>
      <c r="B12" s="188" t="s">
        <v>90</v>
      </c>
      <c r="C12" s="188"/>
      <c r="D12" s="188"/>
      <c r="E12" s="189"/>
      <c r="F12" s="188"/>
      <c r="G12" s="188"/>
      <c r="H12" s="188"/>
      <c r="I12" s="67">
        <f t="shared" ref="I12:R12" si="0">SUM(I9:I11)</f>
        <v>165</v>
      </c>
      <c r="J12" s="67">
        <f t="shared" si="0"/>
        <v>30</v>
      </c>
      <c r="K12" s="67">
        <f t="shared" si="0"/>
        <v>0</v>
      </c>
      <c r="L12" s="77">
        <f t="shared" si="0"/>
        <v>1</v>
      </c>
      <c r="M12" s="80">
        <f t="shared" si="0"/>
        <v>1</v>
      </c>
      <c r="N12" s="67">
        <f t="shared" si="0"/>
        <v>4</v>
      </c>
      <c r="O12" s="68">
        <f t="shared" si="0"/>
        <v>2</v>
      </c>
      <c r="P12" s="68">
        <f t="shared" si="0"/>
        <v>0</v>
      </c>
      <c r="Q12" s="67">
        <f t="shared" si="0"/>
        <v>2</v>
      </c>
      <c r="R12" s="67">
        <f t="shared" si="0"/>
        <v>20</v>
      </c>
      <c r="S12" s="67">
        <f>SUM(S9:S11)</f>
        <v>225</v>
      </c>
      <c r="T12" s="67">
        <f t="shared" ref="T12:W12" si="1">SUM(T9:T11)</f>
        <v>145</v>
      </c>
      <c r="U12" s="67">
        <f>SUM(U9:U11)</f>
        <v>1</v>
      </c>
      <c r="V12" s="67">
        <f t="shared" si="1"/>
        <v>0</v>
      </c>
      <c r="W12" s="67">
        <f t="shared" si="1"/>
        <v>1</v>
      </c>
      <c r="X12" s="67">
        <f>SUM(X9:X11)</f>
        <v>1</v>
      </c>
      <c r="Y12" s="67">
        <f t="shared" ref="Y12:Z12" si="2">SUM(Y9:Y11)</f>
        <v>0</v>
      </c>
      <c r="Z12" s="67">
        <f t="shared" si="2"/>
        <v>1</v>
      </c>
      <c r="AA12" s="67">
        <f>SUM(AA9:AA11)</f>
        <v>0</v>
      </c>
      <c r="AB12" s="67">
        <f t="shared" ref="AB12:AC12" si="3">SUM(AB9:AB11)</f>
        <v>0</v>
      </c>
      <c r="AC12" s="67">
        <f t="shared" si="3"/>
        <v>0</v>
      </c>
      <c r="AD12" s="67">
        <f>SUM(AD9:AD11)</f>
        <v>0</v>
      </c>
      <c r="AE12" s="67">
        <f t="shared" ref="AE12:AF12" si="4">SUM(AE9:AE11)</f>
        <v>0</v>
      </c>
      <c r="AF12" s="67">
        <f t="shared" si="4"/>
        <v>0</v>
      </c>
      <c r="AG12" s="67">
        <f>SUM(AG9:AG11)</f>
        <v>0</v>
      </c>
      <c r="AH12" s="67">
        <f t="shared" ref="AH12:AI12" si="5">SUM(AH9:AH11)</f>
        <v>0</v>
      </c>
      <c r="AI12" s="77">
        <f t="shared" si="5"/>
        <v>0</v>
      </c>
    </row>
    <row r="13" spans="1:35" s="4" customFormat="1" ht="21" customHeight="1" x14ac:dyDescent="0.25">
      <c r="A13" s="164">
        <v>2</v>
      </c>
      <c r="B13" s="234" t="s">
        <v>12</v>
      </c>
      <c r="C13" s="167" t="s">
        <v>12</v>
      </c>
      <c r="D13" s="18" t="s">
        <v>12</v>
      </c>
      <c r="E13" s="28" t="s">
        <v>77</v>
      </c>
      <c r="F13" s="28" t="s">
        <v>5</v>
      </c>
      <c r="G13" s="29" t="s">
        <v>6</v>
      </c>
      <c r="H13" s="28">
        <v>250</v>
      </c>
      <c r="I13" s="30">
        <v>200</v>
      </c>
      <c r="J13" s="30">
        <v>35</v>
      </c>
      <c r="K13" s="30">
        <v>0</v>
      </c>
      <c r="L13" s="95">
        <v>2</v>
      </c>
      <c r="M13" s="32">
        <v>2</v>
      </c>
      <c r="N13" s="30">
        <v>2</v>
      </c>
      <c r="O13" s="30">
        <v>1</v>
      </c>
      <c r="P13" s="30">
        <v>1</v>
      </c>
      <c r="Q13" s="30">
        <v>2</v>
      </c>
      <c r="R13" s="30">
        <v>2</v>
      </c>
      <c r="S13" s="30">
        <f>SUM(I13:R13)</f>
        <v>247</v>
      </c>
      <c r="T13" s="30">
        <f>H13-S13</f>
        <v>3</v>
      </c>
      <c r="U13" s="182">
        <v>0</v>
      </c>
      <c r="V13" s="182">
        <v>0</v>
      </c>
      <c r="W13" s="181">
        <f t="shared" ref="W13:W14" si="6">SUM(U13:V13)</f>
        <v>0</v>
      </c>
      <c r="X13" s="182">
        <v>1</v>
      </c>
      <c r="Y13" s="182">
        <v>0</v>
      </c>
      <c r="Z13" s="181">
        <f t="shared" ref="Z13:Z14" si="7">SUM(X13:Y13)</f>
        <v>1</v>
      </c>
      <c r="AA13" s="182"/>
      <c r="AB13" s="182"/>
      <c r="AC13" s="181">
        <f t="shared" ref="AC13:AC14" si="8">SUM(AA13:AB13)</f>
        <v>0</v>
      </c>
      <c r="AD13" s="182"/>
      <c r="AE13" s="182"/>
      <c r="AF13" s="181">
        <f t="shared" ref="AF13:AF14" si="9">SUM(AD13:AE13)</f>
        <v>0</v>
      </c>
      <c r="AG13" s="182"/>
      <c r="AH13" s="182"/>
      <c r="AI13" s="187">
        <f t="shared" ref="AI13:AI14" si="10">SUM(AG13:AH13)</f>
        <v>0</v>
      </c>
    </row>
    <row r="14" spans="1:35" s="4" customFormat="1" ht="21" customHeight="1" x14ac:dyDescent="0.25">
      <c r="A14" s="164"/>
      <c r="B14" s="234"/>
      <c r="C14" s="167"/>
      <c r="D14" s="18" t="s">
        <v>12</v>
      </c>
      <c r="E14" s="28" t="s">
        <v>77</v>
      </c>
      <c r="F14" s="28" t="s">
        <v>5</v>
      </c>
      <c r="G14" s="29" t="s">
        <v>13</v>
      </c>
      <c r="H14" s="28">
        <v>125</v>
      </c>
      <c r="I14" s="30">
        <v>0</v>
      </c>
      <c r="J14" s="30">
        <v>0</v>
      </c>
      <c r="K14" s="30">
        <v>120</v>
      </c>
      <c r="L14" s="95">
        <v>0</v>
      </c>
      <c r="M14" s="32">
        <v>0</v>
      </c>
      <c r="N14" s="30">
        <v>0</v>
      </c>
      <c r="O14" s="30">
        <v>1</v>
      </c>
      <c r="P14" s="30">
        <v>0</v>
      </c>
      <c r="Q14" s="30">
        <v>0</v>
      </c>
      <c r="R14" s="30">
        <v>0</v>
      </c>
      <c r="S14" s="30">
        <f t="shared" ref="S14:S30" si="11">SUM(I14:R14)</f>
        <v>121</v>
      </c>
      <c r="T14" s="30">
        <f>H14-S14</f>
        <v>4</v>
      </c>
      <c r="U14" s="182"/>
      <c r="V14" s="182"/>
      <c r="W14" s="181">
        <f t="shared" si="6"/>
        <v>0</v>
      </c>
      <c r="X14" s="182"/>
      <c r="Y14" s="182"/>
      <c r="Z14" s="181">
        <f t="shared" si="7"/>
        <v>0</v>
      </c>
      <c r="AA14" s="182"/>
      <c r="AB14" s="182"/>
      <c r="AC14" s="181">
        <f t="shared" si="8"/>
        <v>0</v>
      </c>
      <c r="AD14" s="182"/>
      <c r="AE14" s="182"/>
      <c r="AF14" s="181">
        <f t="shared" si="9"/>
        <v>0</v>
      </c>
      <c r="AG14" s="182"/>
      <c r="AH14" s="182"/>
      <c r="AI14" s="187">
        <f t="shared" si="10"/>
        <v>0</v>
      </c>
    </row>
    <row r="15" spans="1:35" s="12" customFormat="1" ht="18" x14ac:dyDescent="0.25">
      <c r="A15" s="165"/>
      <c r="B15" s="188" t="s">
        <v>90</v>
      </c>
      <c r="C15" s="188"/>
      <c r="D15" s="188"/>
      <c r="E15" s="189"/>
      <c r="F15" s="188"/>
      <c r="G15" s="188"/>
      <c r="H15" s="188"/>
      <c r="I15" s="67">
        <f t="shared" ref="I15:R15" si="12">SUM(I13:I14)</f>
        <v>200</v>
      </c>
      <c r="J15" s="67">
        <f t="shared" si="12"/>
        <v>35</v>
      </c>
      <c r="K15" s="67">
        <f t="shared" si="12"/>
        <v>120</v>
      </c>
      <c r="L15" s="77">
        <f>SUM(L13:L14)</f>
        <v>2</v>
      </c>
      <c r="M15" s="80">
        <f t="shared" si="12"/>
        <v>2</v>
      </c>
      <c r="N15" s="67">
        <f t="shared" si="12"/>
        <v>2</v>
      </c>
      <c r="O15" s="67">
        <f t="shared" si="12"/>
        <v>2</v>
      </c>
      <c r="P15" s="67">
        <f t="shared" si="12"/>
        <v>1</v>
      </c>
      <c r="Q15" s="67">
        <f t="shared" si="12"/>
        <v>2</v>
      </c>
      <c r="R15" s="67">
        <f t="shared" si="12"/>
        <v>2</v>
      </c>
      <c r="S15" s="69">
        <f t="shared" si="11"/>
        <v>368</v>
      </c>
      <c r="T15" s="67">
        <f t="shared" ref="T15:AI15" si="13">SUM(T13:T14)</f>
        <v>7</v>
      </c>
      <c r="U15" s="67">
        <f t="shared" si="13"/>
        <v>0</v>
      </c>
      <c r="V15" s="67">
        <f t="shared" si="13"/>
        <v>0</v>
      </c>
      <c r="W15" s="67">
        <f t="shared" si="13"/>
        <v>0</v>
      </c>
      <c r="X15" s="67">
        <f t="shared" ref="X15:Z15" si="14">SUM(X13:X14)</f>
        <v>1</v>
      </c>
      <c r="Y15" s="67">
        <f t="shared" si="14"/>
        <v>0</v>
      </c>
      <c r="Z15" s="67">
        <f t="shared" si="14"/>
        <v>1</v>
      </c>
      <c r="AA15" s="67">
        <f t="shared" si="13"/>
        <v>0</v>
      </c>
      <c r="AB15" s="67">
        <f t="shared" si="13"/>
        <v>0</v>
      </c>
      <c r="AC15" s="67">
        <f t="shared" si="13"/>
        <v>0</v>
      </c>
      <c r="AD15" s="67">
        <f t="shared" si="13"/>
        <v>0</v>
      </c>
      <c r="AE15" s="67">
        <f t="shared" si="13"/>
        <v>0</v>
      </c>
      <c r="AF15" s="67">
        <f t="shared" si="13"/>
        <v>0</v>
      </c>
      <c r="AG15" s="67">
        <f t="shared" si="13"/>
        <v>0</v>
      </c>
      <c r="AH15" s="67">
        <f t="shared" si="13"/>
        <v>0</v>
      </c>
      <c r="AI15" s="77">
        <f t="shared" si="13"/>
        <v>0</v>
      </c>
    </row>
    <row r="16" spans="1:35" s="4" customFormat="1" ht="12.75" customHeight="1" x14ac:dyDescent="0.25">
      <c r="A16" s="197">
        <v>3</v>
      </c>
      <c r="B16" s="244" t="s">
        <v>92</v>
      </c>
      <c r="C16" s="167" t="s">
        <v>80</v>
      </c>
      <c r="D16" s="33" t="s">
        <v>14</v>
      </c>
      <c r="E16" s="34" t="s">
        <v>79</v>
      </c>
      <c r="F16" s="28" t="s">
        <v>5</v>
      </c>
      <c r="G16" s="29" t="s">
        <v>6</v>
      </c>
      <c r="H16" s="28">
        <v>100</v>
      </c>
      <c r="I16" s="30">
        <v>35</v>
      </c>
      <c r="J16" s="30">
        <v>36</v>
      </c>
      <c r="K16" s="30">
        <v>0</v>
      </c>
      <c r="L16" s="95">
        <v>0</v>
      </c>
      <c r="M16" s="32">
        <v>0</v>
      </c>
      <c r="N16" s="30">
        <v>0</v>
      </c>
      <c r="O16" s="30">
        <v>2</v>
      </c>
      <c r="P16" s="30">
        <v>0</v>
      </c>
      <c r="Q16" s="30">
        <v>0</v>
      </c>
      <c r="R16" s="30">
        <v>5</v>
      </c>
      <c r="S16" s="30">
        <f t="shared" si="11"/>
        <v>78</v>
      </c>
      <c r="T16" s="30">
        <f t="shared" ref="T16:T30" si="15">H16-S16</f>
        <v>22</v>
      </c>
      <c r="U16" s="182">
        <v>0</v>
      </c>
      <c r="V16" s="182">
        <v>0</v>
      </c>
      <c r="W16" s="181">
        <f t="shared" ref="W16:W30" si="16">SUM(U16:V16)</f>
        <v>0</v>
      </c>
      <c r="X16" s="182">
        <v>0</v>
      </c>
      <c r="Y16" s="182">
        <v>0</v>
      </c>
      <c r="Z16" s="181">
        <f t="shared" ref="Z16:Z30" si="17">SUM(X16:Y16)</f>
        <v>0</v>
      </c>
      <c r="AA16" s="182"/>
      <c r="AB16" s="182"/>
      <c r="AC16" s="181">
        <f t="shared" ref="AC16:AC30" si="18">SUM(AA16:AB16)</f>
        <v>0</v>
      </c>
      <c r="AD16" s="182"/>
      <c r="AE16" s="182"/>
      <c r="AF16" s="181">
        <f t="shared" ref="AF16:AF30" si="19">SUM(AD16:AE16)</f>
        <v>0</v>
      </c>
      <c r="AG16" s="182"/>
      <c r="AH16" s="182"/>
      <c r="AI16" s="187">
        <f t="shared" ref="AI16:AI30" si="20">SUM(AG16:AH16)</f>
        <v>0</v>
      </c>
    </row>
    <row r="17" spans="1:35" s="4" customFormat="1" ht="12.75" customHeight="1" x14ac:dyDescent="0.25">
      <c r="A17" s="198"/>
      <c r="B17" s="245"/>
      <c r="C17" s="167"/>
      <c r="D17" s="18" t="s">
        <v>15</v>
      </c>
      <c r="E17" s="28" t="s">
        <v>77</v>
      </c>
      <c r="F17" s="28" t="s">
        <v>5</v>
      </c>
      <c r="G17" s="29" t="s">
        <v>6</v>
      </c>
      <c r="H17" s="28">
        <v>200</v>
      </c>
      <c r="I17" s="35">
        <v>62</v>
      </c>
      <c r="J17" s="35">
        <v>54</v>
      </c>
      <c r="K17" s="35">
        <v>0</v>
      </c>
      <c r="L17" s="96">
        <v>0</v>
      </c>
      <c r="M17" s="39">
        <v>5</v>
      </c>
      <c r="N17" s="35">
        <v>4</v>
      </c>
      <c r="O17" s="35">
        <v>0</v>
      </c>
      <c r="P17" s="30">
        <v>0</v>
      </c>
      <c r="Q17" s="35">
        <v>1</v>
      </c>
      <c r="R17" s="35">
        <v>5</v>
      </c>
      <c r="S17" s="30">
        <f t="shared" si="11"/>
        <v>131</v>
      </c>
      <c r="T17" s="30">
        <f t="shared" si="15"/>
        <v>69</v>
      </c>
      <c r="U17" s="182"/>
      <c r="V17" s="182"/>
      <c r="W17" s="181">
        <f t="shared" si="16"/>
        <v>0</v>
      </c>
      <c r="X17" s="182"/>
      <c r="Y17" s="182"/>
      <c r="Z17" s="181">
        <f t="shared" si="17"/>
        <v>0</v>
      </c>
      <c r="AA17" s="182"/>
      <c r="AB17" s="182"/>
      <c r="AC17" s="181">
        <f t="shared" si="18"/>
        <v>0</v>
      </c>
      <c r="AD17" s="182"/>
      <c r="AE17" s="182"/>
      <c r="AF17" s="181">
        <f t="shared" si="19"/>
        <v>0</v>
      </c>
      <c r="AG17" s="182"/>
      <c r="AH17" s="182"/>
      <c r="AI17" s="187">
        <f t="shared" si="20"/>
        <v>0</v>
      </c>
    </row>
    <row r="18" spans="1:35" s="4" customFormat="1" ht="12.75" customHeight="1" x14ac:dyDescent="0.25">
      <c r="A18" s="198"/>
      <c r="B18" s="245"/>
      <c r="C18" s="203" t="s">
        <v>16</v>
      </c>
      <c r="D18" s="18" t="s">
        <v>17</v>
      </c>
      <c r="E18" s="28" t="s">
        <v>77</v>
      </c>
      <c r="F18" s="28" t="s">
        <v>5</v>
      </c>
      <c r="G18" s="29" t="s">
        <v>6</v>
      </c>
      <c r="H18" s="28">
        <v>150</v>
      </c>
      <c r="I18" s="30">
        <v>98</v>
      </c>
      <c r="J18" s="31">
        <v>38</v>
      </c>
      <c r="K18" s="40">
        <v>0</v>
      </c>
      <c r="L18" s="97">
        <v>1</v>
      </c>
      <c r="M18" s="32">
        <v>4</v>
      </c>
      <c r="N18" s="31">
        <v>2</v>
      </c>
      <c r="O18" s="40">
        <v>1</v>
      </c>
      <c r="P18" s="30">
        <v>0</v>
      </c>
      <c r="Q18" s="32">
        <v>0</v>
      </c>
      <c r="R18" s="32">
        <v>2</v>
      </c>
      <c r="S18" s="30">
        <f t="shared" si="11"/>
        <v>146</v>
      </c>
      <c r="T18" s="30">
        <f t="shared" si="15"/>
        <v>4</v>
      </c>
      <c r="U18" s="204">
        <v>0</v>
      </c>
      <c r="V18" s="204">
        <v>0</v>
      </c>
      <c r="W18" s="205">
        <f t="shared" si="16"/>
        <v>0</v>
      </c>
      <c r="X18" s="204">
        <v>0</v>
      </c>
      <c r="Y18" s="204">
        <v>0</v>
      </c>
      <c r="Z18" s="205">
        <f t="shared" si="17"/>
        <v>0</v>
      </c>
      <c r="AA18" s="204"/>
      <c r="AB18" s="204"/>
      <c r="AC18" s="205">
        <f t="shared" si="18"/>
        <v>0</v>
      </c>
      <c r="AD18" s="204"/>
      <c r="AE18" s="204"/>
      <c r="AF18" s="205">
        <f t="shared" si="19"/>
        <v>0</v>
      </c>
      <c r="AG18" s="204"/>
      <c r="AH18" s="204"/>
      <c r="AI18" s="206">
        <f t="shared" si="20"/>
        <v>0</v>
      </c>
    </row>
    <row r="19" spans="1:35" s="4" customFormat="1" ht="12.75" customHeight="1" x14ac:dyDescent="0.25">
      <c r="A19" s="198"/>
      <c r="B19" s="245"/>
      <c r="C19" s="203"/>
      <c r="D19" s="18" t="s">
        <v>18</v>
      </c>
      <c r="E19" s="28" t="s">
        <v>77</v>
      </c>
      <c r="F19" s="28" t="s">
        <v>5</v>
      </c>
      <c r="G19" s="29" t="s">
        <v>6</v>
      </c>
      <c r="H19" s="28">
        <v>75</v>
      </c>
      <c r="I19" s="30">
        <v>33</v>
      </c>
      <c r="J19" s="31">
        <v>36</v>
      </c>
      <c r="K19" s="40">
        <v>0</v>
      </c>
      <c r="L19" s="97">
        <v>0</v>
      </c>
      <c r="M19" s="32">
        <v>0</v>
      </c>
      <c r="N19" s="31">
        <v>0</v>
      </c>
      <c r="O19" s="40">
        <v>1</v>
      </c>
      <c r="P19" s="30">
        <v>0</v>
      </c>
      <c r="Q19" s="32">
        <v>0</v>
      </c>
      <c r="R19" s="32">
        <v>0</v>
      </c>
      <c r="S19" s="30">
        <f t="shared" si="11"/>
        <v>70</v>
      </c>
      <c r="T19" s="30">
        <f t="shared" si="15"/>
        <v>5</v>
      </c>
      <c r="U19" s="204"/>
      <c r="V19" s="204"/>
      <c r="W19" s="205">
        <f t="shared" si="16"/>
        <v>0</v>
      </c>
      <c r="X19" s="204"/>
      <c r="Y19" s="204"/>
      <c r="Z19" s="205">
        <f t="shared" si="17"/>
        <v>0</v>
      </c>
      <c r="AA19" s="204"/>
      <c r="AB19" s="204"/>
      <c r="AC19" s="205">
        <f t="shared" si="18"/>
        <v>0</v>
      </c>
      <c r="AD19" s="204"/>
      <c r="AE19" s="204"/>
      <c r="AF19" s="205">
        <f t="shared" si="19"/>
        <v>0</v>
      </c>
      <c r="AG19" s="204"/>
      <c r="AH19" s="204"/>
      <c r="AI19" s="206">
        <f t="shared" si="20"/>
        <v>0</v>
      </c>
    </row>
    <row r="20" spans="1:35" s="4" customFormat="1" ht="12.75" customHeight="1" x14ac:dyDescent="0.25">
      <c r="A20" s="198"/>
      <c r="B20" s="245"/>
      <c r="C20" s="167" t="s">
        <v>19</v>
      </c>
      <c r="D20" s="18" t="s">
        <v>20</v>
      </c>
      <c r="E20" s="28" t="s">
        <v>77</v>
      </c>
      <c r="F20" s="28" t="s">
        <v>5</v>
      </c>
      <c r="G20" s="29" t="s">
        <v>6</v>
      </c>
      <c r="H20" s="28">
        <v>250</v>
      </c>
      <c r="I20" s="30">
        <v>108</v>
      </c>
      <c r="J20" s="30">
        <v>113</v>
      </c>
      <c r="K20" s="36">
        <v>0</v>
      </c>
      <c r="L20" s="95">
        <v>0</v>
      </c>
      <c r="M20" s="32">
        <v>6</v>
      </c>
      <c r="N20" s="30">
        <v>2</v>
      </c>
      <c r="O20" s="36">
        <v>1</v>
      </c>
      <c r="P20" s="30">
        <v>0</v>
      </c>
      <c r="Q20" s="30">
        <v>0</v>
      </c>
      <c r="R20" s="30">
        <v>2</v>
      </c>
      <c r="S20" s="30">
        <f t="shared" si="11"/>
        <v>232</v>
      </c>
      <c r="T20" s="30">
        <f t="shared" si="15"/>
        <v>18</v>
      </c>
      <c r="U20" s="182">
        <v>0</v>
      </c>
      <c r="V20" s="182">
        <v>0</v>
      </c>
      <c r="W20" s="181">
        <f t="shared" si="16"/>
        <v>0</v>
      </c>
      <c r="X20" s="182">
        <v>0</v>
      </c>
      <c r="Y20" s="182">
        <v>0</v>
      </c>
      <c r="Z20" s="181">
        <f t="shared" si="17"/>
        <v>0</v>
      </c>
      <c r="AA20" s="182"/>
      <c r="AB20" s="182"/>
      <c r="AC20" s="181">
        <f t="shared" si="18"/>
        <v>0</v>
      </c>
      <c r="AD20" s="182"/>
      <c r="AE20" s="182"/>
      <c r="AF20" s="181">
        <f t="shared" si="19"/>
        <v>0</v>
      </c>
      <c r="AG20" s="182"/>
      <c r="AH20" s="182"/>
      <c r="AI20" s="187">
        <f t="shared" si="20"/>
        <v>0</v>
      </c>
    </row>
    <row r="21" spans="1:35" s="4" customFormat="1" ht="12.75" customHeight="1" x14ac:dyDescent="0.25">
      <c r="A21" s="198"/>
      <c r="B21" s="245"/>
      <c r="C21" s="167"/>
      <c r="D21" s="18" t="s">
        <v>20</v>
      </c>
      <c r="E21" s="28" t="s">
        <v>77</v>
      </c>
      <c r="F21" s="28" t="s">
        <v>5</v>
      </c>
      <c r="G21" s="29" t="s">
        <v>26</v>
      </c>
      <c r="H21" s="28">
        <v>150</v>
      </c>
      <c r="I21" s="30">
        <v>0</v>
      </c>
      <c r="J21" s="30">
        <v>0</v>
      </c>
      <c r="K21" s="30">
        <v>90</v>
      </c>
      <c r="L21" s="95">
        <v>0</v>
      </c>
      <c r="M21" s="32">
        <v>0</v>
      </c>
      <c r="N21" s="30">
        <v>0</v>
      </c>
      <c r="O21" s="30">
        <v>1</v>
      </c>
      <c r="P21" s="30">
        <v>0</v>
      </c>
      <c r="Q21" s="30">
        <v>0</v>
      </c>
      <c r="R21" s="30">
        <v>0</v>
      </c>
      <c r="S21" s="30">
        <f t="shared" si="11"/>
        <v>91</v>
      </c>
      <c r="T21" s="30">
        <f t="shared" si="15"/>
        <v>59</v>
      </c>
      <c r="U21" s="182"/>
      <c r="V21" s="182"/>
      <c r="W21" s="181">
        <f t="shared" si="16"/>
        <v>0</v>
      </c>
      <c r="X21" s="182"/>
      <c r="Y21" s="182"/>
      <c r="Z21" s="181">
        <f t="shared" si="17"/>
        <v>0</v>
      </c>
      <c r="AA21" s="182"/>
      <c r="AB21" s="182"/>
      <c r="AC21" s="181">
        <f t="shared" si="18"/>
        <v>0</v>
      </c>
      <c r="AD21" s="182"/>
      <c r="AE21" s="182"/>
      <c r="AF21" s="181">
        <f t="shared" si="19"/>
        <v>0</v>
      </c>
      <c r="AG21" s="182"/>
      <c r="AH21" s="182"/>
      <c r="AI21" s="187">
        <f t="shared" si="20"/>
        <v>0</v>
      </c>
    </row>
    <row r="22" spans="1:35" s="4" customFormat="1" ht="22.5" customHeight="1" x14ac:dyDescent="0.25">
      <c r="A22" s="198"/>
      <c r="B22" s="245"/>
      <c r="C22" s="57" t="s">
        <v>21</v>
      </c>
      <c r="D22" s="33" t="s">
        <v>22</v>
      </c>
      <c r="E22" s="34" t="s">
        <v>79</v>
      </c>
      <c r="F22" s="28" t="s">
        <v>7</v>
      </c>
      <c r="G22" s="29" t="s">
        <v>6</v>
      </c>
      <c r="H22" s="28">
        <v>100</v>
      </c>
      <c r="I22" s="30">
        <v>25</v>
      </c>
      <c r="J22" s="30">
        <v>17</v>
      </c>
      <c r="K22" s="30">
        <v>0</v>
      </c>
      <c r="L22" s="95">
        <v>0</v>
      </c>
      <c r="M22" s="32">
        <v>0</v>
      </c>
      <c r="N22" s="30">
        <v>0</v>
      </c>
      <c r="O22" s="30">
        <v>1</v>
      </c>
      <c r="P22" s="30">
        <v>0</v>
      </c>
      <c r="Q22" s="30">
        <v>0</v>
      </c>
      <c r="R22" s="30">
        <v>0</v>
      </c>
      <c r="S22" s="30">
        <f t="shared" si="11"/>
        <v>43</v>
      </c>
      <c r="T22" s="30">
        <f t="shared" si="15"/>
        <v>57</v>
      </c>
      <c r="U22" s="52">
        <v>0</v>
      </c>
      <c r="V22" s="52">
        <v>0</v>
      </c>
      <c r="W22" s="84">
        <f t="shared" si="16"/>
        <v>0</v>
      </c>
      <c r="X22" s="116">
        <v>0</v>
      </c>
      <c r="Y22" s="116">
        <v>0</v>
      </c>
      <c r="Z22" s="84">
        <f t="shared" si="17"/>
        <v>0</v>
      </c>
      <c r="AA22" s="52"/>
      <c r="AB22" s="52"/>
      <c r="AC22" s="84">
        <f t="shared" si="18"/>
        <v>0</v>
      </c>
      <c r="AD22" s="52"/>
      <c r="AE22" s="52"/>
      <c r="AF22" s="84">
        <f t="shared" si="19"/>
        <v>0</v>
      </c>
      <c r="AG22" s="52"/>
      <c r="AH22" s="52"/>
      <c r="AI22" s="87">
        <f t="shared" si="20"/>
        <v>0</v>
      </c>
    </row>
    <row r="23" spans="1:35" s="4" customFormat="1" ht="22.5" customHeight="1" x14ac:dyDescent="0.25">
      <c r="A23" s="198"/>
      <c r="B23" s="245"/>
      <c r="C23" s="58" t="s">
        <v>23</v>
      </c>
      <c r="D23" s="18" t="s">
        <v>23</v>
      </c>
      <c r="E23" s="28" t="s">
        <v>77</v>
      </c>
      <c r="F23" s="28" t="s">
        <v>5</v>
      </c>
      <c r="G23" s="29" t="s">
        <v>6</v>
      </c>
      <c r="H23" s="28">
        <v>200</v>
      </c>
      <c r="I23" s="30">
        <v>77</v>
      </c>
      <c r="J23" s="30">
        <v>77</v>
      </c>
      <c r="K23" s="30">
        <v>0</v>
      </c>
      <c r="L23" s="95">
        <v>1</v>
      </c>
      <c r="M23" s="32">
        <v>9</v>
      </c>
      <c r="N23" s="30">
        <v>3</v>
      </c>
      <c r="O23" s="30">
        <v>1</v>
      </c>
      <c r="P23" s="30">
        <v>0</v>
      </c>
      <c r="Q23" s="30">
        <v>1</v>
      </c>
      <c r="R23" s="30">
        <v>5</v>
      </c>
      <c r="S23" s="30">
        <f t="shared" si="11"/>
        <v>174</v>
      </c>
      <c r="T23" s="30">
        <f t="shared" si="15"/>
        <v>26</v>
      </c>
      <c r="U23" s="53">
        <v>0</v>
      </c>
      <c r="V23" s="53">
        <v>0</v>
      </c>
      <c r="W23" s="85">
        <f t="shared" si="16"/>
        <v>0</v>
      </c>
      <c r="X23" s="117">
        <v>1</v>
      </c>
      <c r="Y23" s="117">
        <v>0</v>
      </c>
      <c r="Z23" s="85">
        <f t="shared" si="17"/>
        <v>1</v>
      </c>
      <c r="AA23" s="53"/>
      <c r="AB23" s="53"/>
      <c r="AC23" s="85">
        <f t="shared" si="18"/>
        <v>0</v>
      </c>
      <c r="AD23" s="53"/>
      <c r="AE23" s="53"/>
      <c r="AF23" s="85">
        <f t="shared" si="19"/>
        <v>0</v>
      </c>
      <c r="AG23" s="53"/>
      <c r="AH23" s="53"/>
      <c r="AI23" s="88">
        <f t="shared" si="20"/>
        <v>0</v>
      </c>
    </row>
    <row r="24" spans="1:35" s="4" customFormat="1" ht="12.75" customHeight="1" x14ac:dyDescent="0.25">
      <c r="A24" s="198"/>
      <c r="B24" s="245"/>
      <c r="C24" s="167" t="s">
        <v>24</v>
      </c>
      <c r="D24" s="18" t="s">
        <v>25</v>
      </c>
      <c r="E24" s="28" t="s">
        <v>77</v>
      </c>
      <c r="F24" s="28" t="s">
        <v>5</v>
      </c>
      <c r="G24" s="29" t="s">
        <v>6</v>
      </c>
      <c r="H24" s="28">
        <v>250</v>
      </c>
      <c r="I24" s="30">
        <v>100</v>
      </c>
      <c r="J24" s="30">
        <v>99</v>
      </c>
      <c r="K24" s="30">
        <v>0</v>
      </c>
      <c r="L24" s="95">
        <v>0</v>
      </c>
      <c r="M24" s="32">
        <v>4</v>
      </c>
      <c r="N24" s="30">
        <v>6</v>
      </c>
      <c r="O24" s="30">
        <v>1</v>
      </c>
      <c r="P24" s="30">
        <v>1</v>
      </c>
      <c r="Q24" s="30">
        <v>0</v>
      </c>
      <c r="R24" s="30">
        <v>4</v>
      </c>
      <c r="S24" s="30">
        <f t="shared" si="11"/>
        <v>215</v>
      </c>
      <c r="T24" s="30">
        <f t="shared" si="15"/>
        <v>35</v>
      </c>
      <c r="U24" s="182">
        <v>0</v>
      </c>
      <c r="V24" s="182">
        <v>0</v>
      </c>
      <c r="W24" s="181">
        <f t="shared" si="16"/>
        <v>0</v>
      </c>
      <c r="X24" s="182">
        <v>0</v>
      </c>
      <c r="Y24" s="182">
        <v>0</v>
      </c>
      <c r="Z24" s="181">
        <f t="shared" si="17"/>
        <v>0</v>
      </c>
      <c r="AA24" s="182"/>
      <c r="AB24" s="182"/>
      <c r="AC24" s="181">
        <f t="shared" si="18"/>
        <v>0</v>
      </c>
      <c r="AD24" s="182"/>
      <c r="AE24" s="182"/>
      <c r="AF24" s="181">
        <f t="shared" si="19"/>
        <v>0</v>
      </c>
      <c r="AG24" s="182"/>
      <c r="AH24" s="182"/>
      <c r="AI24" s="187">
        <f t="shared" si="20"/>
        <v>0</v>
      </c>
    </row>
    <row r="25" spans="1:35" s="4" customFormat="1" ht="12.75" customHeight="1" x14ac:dyDescent="0.25">
      <c r="A25" s="198"/>
      <c r="B25" s="245"/>
      <c r="C25" s="167"/>
      <c r="D25" s="18" t="s">
        <v>25</v>
      </c>
      <c r="E25" s="28" t="s">
        <v>77</v>
      </c>
      <c r="F25" s="28" t="s">
        <v>5</v>
      </c>
      <c r="G25" s="29" t="s">
        <v>26</v>
      </c>
      <c r="H25" s="28">
        <v>150</v>
      </c>
      <c r="I25" s="30">
        <v>0</v>
      </c>
      <c r="J25" s="30">
        <v>0</v>
      </c>
      <c r="K25" s="30">
        <v>90</v>
      </c>
      <c r="L25" s="95">
        <v>0</v>
      </c>
      <c r="M25" s="32">
        <v>0</v>
      </c>
      <c r="N25" s="30">
        <v>0</v>
      </c>
      <c r="O25" s="30">
        <v>1</v>
      </c>
      <c r="P25" s="30">
        <v>0</v>
      </c>
      <c r="Q25" s="30">
        <v>0</v>
      </c>
      <c r="R25" s="30">
        <v>0</v>
      </c>
      <c r="S25" s="30">
        <f t="shared" si="11"/>
        <v>91</v>
      </c>
      <c r="T25" s="30">
        <f t="shared" si="15"/>
        <v>59</v>
      </c>
      <c r="U25" s="182"/>
      <c r="V25" s="182"/>
      <c r="W25" s="181">
        <f t="shared" si="16"/>
        <v>0</v>
      </c>
      <c r="X25" s="182"/>
      <c r="Y25" s="182"/>
      <c r="Z25" s="181">
        <f t="shared" si="17"/>
        <v>0</v>
      </c>
      <c r="AA25" s="182"/>
      <c r="AB25" s="182"/>
      <c r="AC25" s="181">
        <f t="shared" si="18"/>
        <v>0</v>
      </c>
      <c r="AD25" s="182"/>
      <c r="AE25" s="182"/>
      <c r="AF25" s="181">
        <f t="shared" si="19"/>
        <v>0</v>
      </c>
      <c r="AG25" s="182"/>
      <c r="AH25" s="182"/>
      <c r="AI25" s="187">
        <f t="shared" si="20"/>
        <v>0</v>
      </c>
    </row>
    <row r="26" spans="1:35" s="4" customFormat="1" ht="12.75" customHeight="1" x14ac:dyDescent="0.25">
      <c r="A26" s="198"/>
      <c r="B26" s="245"/>
      <c r="C26" s="167" t="s">
        <v>27</v>
      </c>
      <c r="D26" s="18" t="s">
        <v>27</v>
      </c>
      <c r="E26" s="28" t="s">
        <v>77</v>
      </c>
      <c r="F26" s="28" t="s">
        <v>5</v>
      </c>
      <c r="G26" s="29" t="s">
        <v>6</v>
      </c>
      <c r="H26" s="28">
        <v>200</v>
      </c>
      <c r="I26" s="30">
        <v>72</v>
      </c>
      <c r="J26" s="30">
        <v>69</v>
      </c>
      <c r="K26" s="30">
        <v>0</v>
      </c>
      <c r="L26" s="95">
        <f>0+1</f>
        <v>1</v>
      </c>
      <c r="M26" s="32">
        <v>4</v>
      </c>
      <c r="N26" s="30">
        <v>5</v>
      </c>
      <c r="O26" s="30">
        <v>1</v>
      </c>
      <c r="P26" s="30">
        <v>0</v>
      </c>
      <c r="Q26" s="30">
        <v>0</v>
      </c>
      <c r="R26" s="30">
        <v>4</v>
      </c>
      <c r="S26" s="30">
        <f t="shared" si="11"/>
        <v>156</v>
      </c>
      <c r="T26" s="30">
        <f t="shared" si="15"/>
        <v>44</v>
      </c>
      <c r="U26" s="182">
        <v>0</v>
      </c>
      <c r="V26" s="182">
        <v>0</v>
      </c>
      <c r="W26" s="181">
        <f t="shared" si="16"/>
        <v>0</v>
      </c>
      <c r="X26" s="182">
        <v>0</v>
      </c>
      <c r="Y26" s="182">
        <v>0</v>
      </c>
      <c r="Z26" s="181">
        <f t="shared" si="17"/>
        <v>0</v>
      </c>
      <c r="AA26" s="182"/>
      <c r="AB26" s="182"/>
      <c r="AC26" s="181">
        <f t="shared" si="18"/>
        <v>0</v>
      </c>
      <c r="AD26" s="182"/>
      <c r="AE26" s="182"/>
      <c r="AF26" s="181">
        <f t="shared" si="19"/>
        <v>0</v>
      </c>
      <c r="AG26" s="182"/>
      <c r="AH26" s="182"/>
      <c r="AI26" s="187">
        <f t="shared" si="20"/>
        <v>0</v>
      </c>
    </row>
    <row r="27" spans="1:35" s="4" customFormat="1" ht="12.75" customHeight="1" x14ac:dyDescent="0.25">
      <c r="A27" s="198"/>
      <c r="B27" s="245"/>
      <c r="C27" s="167"/>
      <c r="D27" s="18" t="s">
        <v>27</v>
      </c>
      <c r="E27" s="28" t="s">
        <v>77</v>
      </c>
      <c r="F27" s="28" t="s">
        <v>5</v>
      </c>
      <c r="G27" s="29" t="s">
        <v>26</v>
      </c>
      <c r="H27" s="28">
        <v>175</v>
      </c>
      <c r="I27" s="30">
        <v>0</v>
      </c>
      <c r="J27" s="30">
        <v>0</v>
      </c>
      <c r="K27" s="30">
        <v>100</v>
      </c>
      <c r="L27" s="95">
        <v>0</v>
      </c>
      <c r="M27" s="32">
        <v>0</v>
      </c>
      <c r="N27" s="30">
        <v>0</v>
      </c>
      <c r="O27" s="30">
        <v>1</v>
      </c>
      <c r="P27" s="30">
        <v>0</v>
      </c>
      <c r="Q27" s="30">
        <v>0</v>
      </c>
      <c r="R27" s="30">
        <v>0</v>
      </c>
      <c r="S27" s="30">
        <f t="shared" si="11"/>
        <v>101</v>
      </c>
      <c r="T27" s="30">
        <f t="shared" si="15"/>
        <v>74</v>
      </c>
      <c r="U27" s="182"/>
      <c r="V27" s="182"/>
      <c r="W27" s="181">
        <f t="shared" si="16"/>
        <v>0</v>
      </c>
      <c r="X27" s="182"/>
      <c r="Y27" s="182"/>
      <c r="Z27" s="181">
        <f t="shared" si="17"/>
        <v>0</v>
      </c>
      <c r="AA27" s="182"/>
      <c r="AB27" s="182"/>
      <c r="AC27" s="181">
        <f t="shared" si="18"/>
        <v>0</v>
      </c>
      <c r="AD27" s="182"/>
      <c r="AE27" s="182"/>
      <c r="AF27" s="181">
        <f t="shared" si="19"/>
        <v>0</v>
      </c>
      <c r="AG27" s="182"/>
      <c r="AH27" s="182"/>
      <c r="AI27" s="187">
        <f t="shared" si="20"/>
        <v>0</v>
      </c>
    </row>
    <row r="28" spans="1:35" s="4" customFormat="1" ht="22.5" customHeight="1" x14ac:dyDescent="0.25">
      <c r="A28" s="198"/>
      <c r="B28" s="245"/>
      <c r="C28" s="57" t="s">
        <v>28</v>
      </c>
      <c r="D28" s="18" t="s">
        <v>28</v>
      </c>
      <c r="E28" s="28" t="s">
        <v>77</v>
      </c>
      <c r="F28" s="28" t="s">
        <v>5</v>
      </c>
      <c r="G28" s="29" t="s">
        <v>6</v>
      </c>
      <c r="H28" s="28">
        <v>200</v>
      </c>
      <c r="I28" s="30">
        <v>80</v>
      </c>
      <c r="J28" s="30">
        <v>78</v>
      </c>
      <c r="K28" s="30">
        <v>0</v>
      </c>
      <c r="L28" s="95">
        <v>1</v>
      </c>
      <c r="M28" s="32">
        <v>4</v>
      </c>
      <c r="N28" s="30">
        <v>5</v>
      </c>
      <c r="O28" s="30">
        <v>1</v>
      </c>
      <c r="P28" s="30">
        <v>0</v>
      </c>
      <c r="Q28" s="30">
        <v>1</v>
      </c>
      <c r="R28" s="30">
        <v>4</v>
      </c>
      <c r="S28" s="30">
        <f t="shared" si="11"/>
        <v>174</v>
      </c>
      <c r="T28" s="30">
        <f t="shared" si="15"/>
        <v>26</v>
      </c>
      <c r="U28" s="52">
        <v>0</v>
      </c>
      <c r="V28" s="52">
        <v>0</v>
      </c>
      <c r="W28" s="84">
        <f t="shared" si="16"/>
        <v>0</v>
      </c>
      <c r="X28" s="116">
        <v>1</v>
      </c>
      <c r="Y28" s="116">
        <v>0</v>
      </c>
      <c r="Z28" s="84">
        <f t="shared" si="17"/>
        <v>1</v>
      </c>
      <c r="AA28" s="52"/>
      <c r="AB28" s="52"/>
      <c r="AC28" s="84">
        <f t="shared" si="18"/>
        <v>0</v>
      </c>
      <c r="AD28" s="52"/>
      <c r="AE28" s="52"/>
      <c r="AF28" s="84">
        <f t="shared" si="19"/>
        <v>0</v>
      </c>
      <c r="AG28" s="52"/>
      <c r="AH28" s="52"/>
      <c r="AI28" s="87">
        <f t="shared" si="20"/>
        <v>0</v>
      </c>
    </row>
    <row r="29" spans="1:35" s="4" customFormat="1" ht="12.75" customHeight="1" x14ac:dyDescent="0.25">
      <c r="A29" s="198"/>
      <c r="B29" s="245"/>
      <c r="C29" s="167" t="s">
        <v>81</v>
      </c>
      <c r="D29" s="18" t="s">
        <v>29</v>
      </c>
      <c r="E29" s="28" t="s">
        <v>77</v>
      </c>
      <c r="F29" s="28" t="s">
        <v>5</v>
      </c>
      <c r="G29" s="29" t="s">
        <v>6</v>
      </c>
      <c r="H29" s="28">
        <v>200</v>
      </c>
      <c r="I29" s="30">
        <v>150</v>
      </c>
      <c r="J29" s="30">
        <v>38</v>
      </c>
      <c r="K29" s="30">
        <v>0</v>
      </c>
      <c r="L29" s="95">
        <v>0</v>
      </c>
      <c r="M29" s="32">
        <v>4</v>
      </c>
      <c r="N29" s="30">
        <v>5</v>
      </c>
      <c r="O29" s="30">
        <v>1</v>
      </c>
      <c r="P29" s="30">
        <v>0</v>
      </c>
      <c r="Q29" s="30">
        <v>1</v>
      </c>
      <c r="R29" s="30">
        <v>0</v>
      </c>
      <c r="S29" s="30">
        <f t="shared" si="11"/>
        <v>199</v>
      </c>
      <c r="T29" s="30">
        <f t="shared" si="15"/>
        <v>1</v>
      </c>
      <c r="U29" s="182">
        <v>0</v>
      </c>
      <c r="V29" s="182">
        <v>0</v>
      </c>
      <c r="W29" s="181">
        <f t="shared" si="16"/>
        <v>0</v>
      </c>
      <c r="X29" s="182">
        <v>0</v>
      </c>
      <c r="Y29" s="182">
        <v>0</v>
      </c>
      <c r="Z29" s="181">
        <f t="shared" si="17"/>
        <v>0</v>
      </c>
      <c r="AA29" s="182"/>
      <c r="AB29" s="182"/>
      <c r="AC29" s="181">
        <f t="shared" si="18"/>
        <v>0</v>
      </c>
      <c r="AD29" s="182"/>
      <c r="AE29" s="182"/>
      <c r="AF29" s="181">
        <f t="shared" si="19"/>
        <v>0</v>
      </c>
      <c r="AG29" s="182"/>
      <c r="AH29" s="182"/>
      <c r="AI29" s="187">
        <f t="shared" si="20"/>
        <v>0</v>
      </c>
    </row>
    <row r="30" spans="1:35" s="4" customFormat="1" ht="12.75" customHeight="1" x14ac:dyDescent="0.25">
      <c r="A30" s="198"/>
      <c r="B30" s="246"/>
      <c r="C30" s="167"/>
      <c r="D30" s="18" t="s">
        <v>29</v>
      </c>
      <c r="E30" s="28" t="s">
        <v>77</v>
      </c>
      <c r="F30" s="28" t="s">
        <v>5</v>
      </c>
      <c r="G30" s="29" t="s">
        <v>26</v>
      </c>
      <c r="H30" s="28">
        <v>100</v>
      </c>
      <c r="I30" s="30">
        <v>0</v>
      </c>
      <c r="J30" s="30">
        <v>0</v>
      </c>
      <c r="K30" s="30">
        <v>50</v>
      </c>
      <c r="L30" s="95">
        <v>0</v>
      </c>
      <c r="M30" s="32">
        <v>0</v>
      </c>
      <c r="N30" s="30">
        <v>0</v>
      </c>
      <c r="O30" s="30">
        <v>1</v>
      </c>
      <c r="P30" s="30">
        <v>0</v>
      </c>
      <c r="Q30" s="30">
        <v>0</v>
      </c>
      <c r="R30" s="30">
        <v>0</v>
      </c>
      <c r="S30" s="30">
        <f t="shared" si="11"/>
        <v>51</v>
      </c>
      <c r="T30" s="30">
        <f t="shared" si="15"/>
        <v>49</v>
      </c>
      <c r="U30" s="182"/>
      <c r="V30" s="182"/>
      <c r="W30" s="181">
        <f t="shared" si="16"/>
        <v>0</v>
      </c>
      <c r="X30" s="182"/>
      <c r="Y30" s="182"/>
      <c r="Z30" s="181">
        <f t="shared" si="17"/>
        <v>0</v>
      </c>
      <c r="AA30" s="182"/>
      <c r="AB30" s="182"/>
      <c r="AC30" s="181">
        <f t="shared" si="18"/>
        <v>0</v>
      </c>
      <c r="AD30" s="182"/>
      <c r="AE30" s="182"/>
      <c r="AF30" s="181">
        <f t="shared" si="19"/>
        <v>0</v>
      </c>
      <c r="AG30" s="182"/>
      <c r="AH30" s="182"/>
      <c r="AI30" s="187">
        <f t="shared" si="20"/>
        <v>0</v>
      </c>
    </row>
    <row r="31" spans="1:35" s="12" customFormat="1" ht="18" x14ac:dyDescent="0.25">
      <c r="A31" s="199"/>
      <c r="B31" s="188" t="s">
        <v>90</v>
      </c>
      <c r="C31" s="188"/>
      <c r="D31" s="188"/>
      <c r="E31" s="189"/>
      <c r="F31" s="188"/>
      <c r="G31" s="188"/>
      <c r="H31" s="188"/>
      <c r="I31" s="67">
        <f>SUM(I16:I30)</f>
        <v>840</v>
      </c>
      <c r="J31" s="67">
        <f t="shared" ref="J31:K31" si="21">SUM(J16:J30)</f>
        <v>655</v>
      </c>
      <c r="K31" s="67">
        <f t="shared" si="21"/>
        <v>330</v>
      </c>
      <c r="L31" s="77">
        <f>SUM(L16:L30)</f>
        <v>4</v>
      </c>
      <c r="M31" s="80">
        <f>SUM(M16:M30)</f>
        <v>40</v>
      </c>
      <c r="N31" s="67">
        <f t="shared" ref="N31:P31" si="22">SUM(N16:N30)</f>
        <v>32</v>
      </c>
      <c r="O31" s="67">
        <f t="shared" si="22"/>
        <v>15</v>
      </c>
      <c r="P31" s="67">
        <f t="shared" si="22"/>
        <v>1</v>
      </c>
      <c r="Q31" s="67">
        <f>SUM(Q16:Q30)</f>
        <v>4</v>
      </c>
      <c r="R31" s="67">
        <f>SUM(R16:R30)</f>
        <v>31</v>
      </c>
      <c r="S31" s="67">
        <f>SUM(S16:S30)</f>
        <v>1952</v>
      </c>
      <c r="T31" s="67">
        <f>SUM(T16:T30)</f>
        <v>548</v>
      </c>
      <c r="U31" s="67">
        <f t="shared" ref="U31:AI31" si="23">SUM(U16:U30)</f>
        <v>0</v>
      </c>
      <c r="V31" s="67">
        <f t="shared" si="23"/>
        <v>0</v>
      </c>
      <c r="W31" s="67">
        <f t="shared" si="23"/>
        <v>0</v>
      </c>
      <c r="X31" s="67">
        <f t="shared" ref="X31:Z31" si="24">SUM(X16:X30)</f>
        <v>2</v>
      </c>
      <c r="Y31" s="67">
        <f t="shared" si="24"/>
        <v>0</v>
      </c>
      <c r="Z31" s="67">
        <f t="shared" si="24"/>
        <v>2</v>
      </c>
      <c r="AA31" s="67">
        <f t="shared" si="23"/>
        <v>0</v>
      </c>
      <c r="AB31" s="67">
        <f t="shared" si="23"/>
        <v>0</v>
      </c>
      <c r="AC31" s="67">
        <f t="shared" si="23"/>
        <v>0</v>
      </c>
      <c r="AD31" s="67">
        <f t="shared" si="23"/>
        <v>0</v>
      </c>
      <c r="AE31" s="67">
        <f t="shared" si="23"/>
        <v>0</v>
      </c>
      <c r="AF31" s="67">
        <f t="shared" si="23"/>
        <v>0</v>
      </c>
      <c r="AG31" s="67">
        <f t="shared" si="23"/>
        <v>0</v>
      </c>
      <c r="AH31" s="67">
        <f t="shared" si="23"/>
        <v>0</v>
      </c>
      <c r="AI31" s="77">
        <f t="shared" si="23"/>
        <v>0</v>
      </c>
    </row>
    <row r="32" spans="1:35" s="4" customFormat="1" ht="45" customHeight="1" x14ac:dyDescent="0.25">
      <c r="A32" s="164">
        <v>4</v>
      </c>
      <c r="B32" s="247" t="s">
        <v>93</v>
      </c>
      <c r="C32" s="57" t="s">
        <v>30</v>
      </c>
      <c r="D32" s="18" t="s">
        <v>31</v>
      </c>
      <c r="E32" s="28" t="s">
        <v>77</v>
      </c>
      <c r="F32" s="28" t="s">
        <v>5</v>
      </c>
      <c r="G32" s="29" t="s">
        <v>6</v>
      </c>
      <c r="H32" s="28">
        <v>100</v>
      </c>
      <c r="I32" s="61">
        <v>45</v>
      </c>
      <c r="J32" s="30">
        <f>36+14</f>
        <v>50</v>
      </c>
      <c r="K32" s="30">
        <v>0</v>
      </c>
      <c r="L32" s="98">
        <v>1</v>
      </c>
      <c r="M32" s="91">
        <v>1</v>
      </c>
      <c r="N32" s="30">
        <v>0</v>
      </c>
      <c r="O32" s="30">
        <v>1</v>
      </c>
      <c r="P32" s="30">
        <v>0</v>
      </c>
      <c r="Q32" s="61">
        <v>1</v>
      </c>
      <c r="R32" s="61">
        <v>1</v>
      </c>
      <c r="S32" s="61">
        <f>SUM(I32:R32)</f>
        <v>100</v>
      </c>
      <c r="T32" s="61">
        <f>H32-S32</f>
        <v>0</v>
      </c>
      <c r="U32" s="52">
        <v>0</v>
      </c>
      <c r="V32" s="52">
        <v>0</v>
      </c>
      <c r="W32" s="84">
        <f t="shared" ref="W32:W33" si="25">SUM(U32:V32)</f>
        <v>0</v>
      </c>
      <c r="X32" s="52">
        <v>0</v>
      </c>
      <c r="Y32" s="52">
        <v>0</v>
      </c>
      <c r="Z32" s="84">
        <f t="shared" ref="Z32:Z33" si="26">SUM(X32:Y32)</f>
        <v>0</v>
      </c>
      <c r="AA32" s="52"/>
      <c r="AB32" s="52"/>
      <c r="AC32" s="84">
        <f t="shared" ref="AC32:AC33" si="27">SUM(AA32:AB32)</f>
        <v>0</v>
      </c>
      <c r="AD32" s="52"/>
      <c r="AE32" s="52"/>
      <c r="AF32" s="84">
        <f t="shared" ref="AF32:AF33" si="28">SUM(AD32:AE32)</f>
        <v>0</v>
      </c>
      <c r="AG32" s="52"/>
      <c r="AH32" s="52"/>
      <c r="AI32" s="87">
        <f t="shared" ref="AI32:AI33" si="29">SUM(AG32:AH32)</f>
        <v>0</v>
      </c>
    </row>
    <row r="33" spans="1:35" s="4" customFormat="1" ht="45" customHeight="1" x14ac:dyDescent="0.25">
      <c r="A33" s="164"/>
      <c r="B33" s="247"/>
      <c r="C33" s="57" t="s">
        <v>32</v>
      </c>
      <c r="D33" s="18" t="s">
        <v>82</v>
      </c>
      <c r="E33" s="28" t="s">
        <v>77</v>
      </c>
      <c r="F33" s="28" t="s">
        <v>5</v>
      </c>
      <c r="G33" s="29" t="s">
        <v>6</v>
      </c>
      <c r="H33" s="28">
        <v>75</v>
      </c>
      <c r="I33" s="61">
        <v>30</v>
      </c>
      <c r="J33" s="30">
        <f>12+28</f>
        <v>40</v>
      </c>
      <c r="K33" s="30">
        <v>0</v>
      </c>
      <c r="L33" s="98">
        <v>1</v>
      </c>
      <c r="M33" s="91">
        <v>0</v>
      </c>
      <c r="N33" s="30">
        <v>1</v>
      </c>
      <c r="O33" s="30">
        <v>1</v>
      </c>
      <c r="P33" s="30">
        <v>0</v>
      </c>
      <c r="Q33" s="61">
        <v>1</v>
      </c>
      <c r="R33" s="61">
        <v>1</v>
      </c>
      <c r="S33" s="61">
        <f>SUM(I33:R33)</f>
        <v>75</v>
      </c>
      <c r="T33" s="61">
        <f>H33-S33</f>
        <v>0</v>
      </c>
      <c r="U33" s="52">
        <v>0</v>
      </c>
      <c r="V33" s="52">
        <v>0</v>
      </c>
      <c r="W33" s="84">
        <f t="shared" si="25"/>
        <v>0</v>
      </c>
      <c r="X33" s="52">
        <v>0</v>
      </c>
      <c r="Y33" s="52">
        <v>0</v>
      </c>
      <c r="Z33" s="84">
        <f t="shared" si="26"/>
        <v>0</v>
      </c>
      <c r="AA33" s="52"/>
      <c r="AB33" s="52"/>
      <c r="AC33" s="84">
        <f t="shared" si="27"/>
        <v>0</v>
      </c>
      <c r="AD33" s="52"/>
      <c r="AE33" s="52"/>
      <c r="AF33" s="84">
        <f t="shared" si="28"/>
        <v>0</v>
      </c>
      <c r="AG33" s="52"/>
      <c r="AH33" s="52"/>
      <c r="AI33" s="87">
        <f t="shared" si="29"/>
        <v>0</v>
      </c>
    </row>
    <row r="34" spans="1:35" s="12" customFormat="1" ht="18" x14ac:dyDescent="0.25">
      <c r="A34" s="165"/>
      <c r="B34" s="188" t="s">
        <v>90</v>
      </c>
      <c r="C34" s="188"/>
      <c r="D34" s="188"/>
      <c r="E34" s="189"/>
      <c r="F34" s="188"/>
      <c r="G34" s="188"/>
      <c r="H34" s="188"/>
      <c r="I34" s="67">
        <f t="shared" ref="I34:AI34" si="30">SUM(I32:I33)</f>
        <v>75</v>
      </c>
      <c r="J34" s="67">
        <f t="shared" si="30"/>
        <v>90</v>
      </c>
      <c r="K34" s="67">
        <f t="shared" si="30"/>
        <v>0</v>
      </c>
      <c r="L34" s="77">
        <f t="shared" si="30"/>
        <v>2</v>
      </c>
      <c r="M34" s="80">
        <f t="shared" si="30"/>
        <v>1</v>
      </c>
      <c r="N34" s="67">
        <f t="shared" si="30"/>
        <v>1</v>
      </c>
      <c r="O34" s="67">
        <f t="shared" si="30"/>
        <v>2</v>
      </c>
      <c r="P34" s="67">
        <f t="shared" si="30"/>
        <v>0</v>
      </c>
      <c r="Q34" s="67">
        <f t="shared" si="30"/>
        <v>2</v>
      </c>
      <c r="R34" s="67">
        <f t="shared" si="30"/>
        <v>2</v>
      </c>
      <c r="S34" s="67">
        <f t="shared" si="30"/>
        <v>175</v>
      </c>
      <c r="T34" s="67">
        <f t="shared" si="30"/>
        <v>0</v>
      </c>
      <c r="U34" s="67">
        <f t="shared" si="30"/>
        <v>0</v>
      </c>
      <c r="V34" s="67">
        <f t="shared" si="30"/>
        <v>0</v>
      </c>
      <c r="W34" s="67">
        <f t="shared" si="30"/>
        <v>0</v>
      </c>
      <c r="X34" s="67">
        <f t="shared" ref="X34:Z34" si="31">SUM(X32:X33)</f>
        <v>0</v>
      </c>
      <c r="Y34" s="67">
        <f t="shared" si="31"/>
        <v>0</v>
      </c>
      <c r="Z34" s="67">
        <f t="shared" si="31"/>
        <v>0</v>
      </c>
      <c r="AA34" s="67">
        <f t="shared" si="30"/>
        <v>0</v>
      </c>
      <c r="AB34" s="67">
        <f t="shared" si="30"/>
        <v>0</v>
      </c>
      <c r="AC34" s="67">
        <f t="shared" si="30"/>
        <v>0</v>
      </c>
      <c r="AD34" s="67">
        <f t="shared" si="30"/>
        <v>0</v>
      </c>
      <c r="AE34" s="67">
        <f t="shared" si="30"/>
        <v>0</v>
      </c>
      <c r="AF34" s="67">
        <f t="shared" si="30"/>
        <v>0</v>
      </c>
      <c r="AG34" s="67">
        <f t="shared" si="30"/>
        <v>0</v>
      </c>
      <c r="AH34" s="67">
        <f t="shared" si="30"/>
        <v>0</v>
      </c>
      <c r="AI34" s="77">
        <f t="shared" si="30"/>
        <v>0</v>
      </c>
    </row>
    <row r="35" spans="1:35" s="4" customFormat="1" ht="11.25" customHeight="1" x14ac:dyDescent="0.25">
      <c r="A35" s="164">
        <v>5</v>
      </c>
      <c r="B35" s="247" t="s">
        <v>94</v>
      </c>
      <c r="C35" s="167" t="s">
        <v>33</v>
      </c>
      <c r="D35" s="18" t="s">
        <v>33</v>
      </c>
      <c r="E35" s="28" t="s">
        <v>77</v>
      </c>
      <c r="F35" s="28" t="s">
        <v>5</v>
      </c>
      <c r="G35" s="29" t="s">
        <v>6</v>
      </c>
      <c r="H35" s="28">
        <v>315</v>
      </c>
      <c r="I35" s="30">
        <v>45</v>
      </c>
      <c r="J35" s="30">
        <v>85</v>
      </c>
      <c r="K35" s="30">
        <v>0</v>
      </c>
      <c r="L35" s="95">
        <v>4</v>
      </c>
      <c r="M35" s="32">
        <v>0</v>
      </c>
      <c r="N35" s="30">
        <v>0</v>
      </c>
      <c r="O35" s="30">
        <v>1</v>
      </c>
      <c r="P35" s="30">
        <v>0</v>
      </c>
      <c r="Q35" s="30">
        <v>0</v>
      </c>
      <c r="R35" s="30">
        <v>1</v>
      </c>
      <c r="S35" s="30">
        <f>SUM(I35:R35)</f>
        <v>136</v>
      </c>
      <c r="T35" s="30">
        <f>H35-S35</f>
        <v>179</v>
      </c>
      <c r="U35" s="182">
        <v>1</v>
      </c>
      <c r="V35" s="182">
        <v>0</v>
      </c>
      <c r="W35" s="181">
        <f t="shared" ref="W35:W44" si="32">SUM(U35:V35)</f>
        <v>1</v>
      </c>
      <c r="X35" s="182">
        <v>1</v>
      </c>
      <c r="Y35" s="182">
        <v>0</v>
      </c>
      <c r="Z35" s="181">
        <f t="shared" ref="Z35:Z44" si="33">SUM(X35:Y35)</f>
        <v>1</v>
      </c>
      <c r="AA35" s="182"/>
      <c r="AB35" s="182"/>
      <c r="AC35" s="181">
        <f t="shared" ref="AC35:AC44" si="34">SUM(AA35:AB35)</f>
        <v>0</v>
      </c>
      <c r="AD35" s="182"/>
      <c r="AE35" s="182"/>
      <c r="AF35" s="181">
        <f t="shared" ref="AF35:AF44" si="35">SUM(AD35:AE35)</f>
        <v>0</v>
      </c>
      <c r="AG35" s="182"/>
      <c r="AH35" s="182"/>
      <c r="AI35" s="187">
        <f t="shared" ref="AI35:AI44" si="36">SUM(AG35:AH35)</f>
        <v>0</v>
      </c>
    </row>
    <row r="36" spans="1:35" s="4" customFormat="1" ht="11.25" customHeight="1" x14ac:dyDescent="0.25">
      <c r="A36" s="164"/>
      <c r="B36" s="247"/>
      <c r="C36" s="167"/>
      <c r="D36" s="18" t="s">
        <v>33</v>
      </c>
      <c r="E36" s="28" t="s">
        <v>77</v>
      </c>
      <c r="F36" s="28" t="s">
        <v>5</v>
      </c>
      <c r="G36" s="29" t="s">
        <v>26</v>
      </c>
      <c r="H36" s="28">
        <v>50</v>
      </c>
      <c r="I36" s="30">
        <v>0</v>
      </c>
      <c r="J36" s="30">
        <v>0</v>
      </c>
      <c r="K36" s="30">
        <v>50</v>
      </c>
      <c r="L36" s="95">
        <v>0</v>
      </c>
      <c r="M36" s="32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f t="shared" ref="S36:S38" si="37">SUM(I36:R36)</f>
        <v>50</v>
      </c>
      <c r="T36" s="30">
        <f>H36-S36</f>
        <v>0</v>
      </c>
      <c r="U36" s="182"/>
      <c r="V36" s="182"/>
      <c r="W36" s="181">
        <f t="shared" si="32"/>
        <v>0</v>
      </c>
      <c r="X36" s="182"/>
      <c r="Y36" s="182"/>
      <c r="Z36" s="181">
        <f t="shared" si="33"/>
        <v>0</v>
      </c>
      <c r="AA36" s="182"/>
      <c r="AB36" s="182"/>
      <c r="AC36" s="181">
        <f t="shared" si="34"/>
        <v>0</v>
      </c>
      <c r="AD36" s="182"/>
      <c r="AE36" s="182"/>
      <c r="AF36" s="181">
        <f t="shared" si="35"/>
        <v>0</v>
      </c>
      <c r="AG36" s="182"/>
      <c r="AH36" s="182"/>
      <c r="AI36" s="187">
        <f t="shared" si="36"/>
        <v>0</v>
      </c>
    </row>
    <row r="37" spans="1:35" s="4" customFormat="1" ht="22.5" customHeight="1" x14ac:dyDescent="0.25">
      <c r="A37" s="164"/>
      <c r="B37" s="247"/>
      <c r="C37" s="57" t="s">
        <v>34</v>
      </c>
      <c r="D37" s="18" t="s">
        <v>34</v>
      </c>
      <c r="E37" s="28" t="s">
        <v>77</v>
      </c>
      <c r="F37" s="28" t="s">
        <v>5</v>
      </c>
      <c r="G37" s="29" t="s">
        <v>6</v>
      </c>
      <c r="H37" s="28">
        <v>40</v>
      </c>
      <c r="I37" s="30">
        <v>30</v>
      </c>
      <c r="J37" s="30">
        <v>4</v>
      </c>
      <c r="K37" s="30">
        <v>0</v>
      </c>
      <c r="L37" s="95">
        <v>0</v>
      </c>
      <c r="M37" s="32">
        <v>0</v>
      </c>
      <c r="N37" s="30">
        <v>0</v>
      </c>
      <c r="O37" s="30">
        <v>1</v>
      </c>
      <c r="P37" s="30">
        <v>0</v>
      </c>
      <c r="Q37" s="30">
        <v>0</v>
      </c>
      <c r="R37" s="30">
        <v>1</v>
      </c>
      <c r="S37" s="30">
        <f t="shared" si="37"/>
        <v>36</v>
      </c>
      <c r="T37" s="30">
        <f>H37-S37</f>
        <v>4</v>
      </c>
      <c r="U37" s="112">
        <v>0</v>
      </c>
      <c r="V37" s="112">
        <v>0</v>
      </c>
      <c r="W37" s="84">
        <f t="shared" si="32"/>
        <v>0</v>
      </c>
      <c r="X37" s="52">
        <v>0</v>
      </c>
      <c r="Y37" s="52">
        <v>0</v>
      </c>
      <c r="Z37" s="84">
        <f t="shared" si="33"/>
        <v>0</v>
      </c>
      <c r="AA37" s="52"/>
      <c r="AB37" s="52"/>
      <c r="AC37" s="84">
        <f t="shared" si="34"/>
        <v>0</v>
      </c>
      <c r="AD37" s="52"/>
      <c r="AE37" s="52"/>
      <c r="AF37" s="84">
        <f t="shared" si="35"/>
        <v>0</v>
      </c>
      <c r="AG37" s="52"/>
      <c r="AH37" s="52"/>
      <c r="AI37" s="87">
        <f t="shared" si="36"/>
        <v>0</v>
      </c>
    </row>
    <row r="38" spans="1:35" s="4" customFormat="1" ht="25.5" x14ac:dyDescent="0.25">
      <c r="A38" s="164"/>
      <c r="B38" s="247"/>
      <c r="C38" s="58" t="s">
        <v>35</v>
      </c>
      <c r="D38" s="18" t="s">
        <v>35</v>
      </c>
      <c r="E38" s="28" t="s">
        <v>77</v>
      </c>
      <c r="F38" s="28" t="s">
        <v>5</v>
      </c>
      <c r="G38" s="29" t="s">
        <v>6</v>
      </c>
      <c r="H38" s="28">
        <v>100</v>
      </c>
      <c r="I38" s="30">
        <v>35</v>
      </c>
      <c r="J38" s="30">
        <v>50</v>
      </c>
      <c r="K38" s="30">
        <v>0</v>
      </c>
      <c r="L38" s="95">
        <v>1</v>
      </c>
      <c r="M38" s="32">
        <v>0</v>
      </c>
      <c r="N38" s="30">
        <v>0</v>
      </c>
      <c r="O38" s="30">
        <v>1</v>
      </c>
      <c r="P38" s="30">
        <v>0</v>
      </c>
      <c r="Q38" s="30">
        <v>0</v>
      </c>
      <c r="R38" s="30">
        <v>1</v>
      </c>
      <c r="S38" s="30">
        <f t="shared" si="37"/>
        <v>88</v>
      </c>
      <c r="T38" s="30">
        <f>H38-S38</f>
        <v>12</v>
      </c>
      <c r="U38" s="113">
        <v>0</v>
      </c>
      <c r="V38" s="113">
        <v>0</v>
      </c>
      <c r="W38" s="85">
        <f t="shared" si="32"/>
        <v>0</v>
      </c>
      <c r="X38" s="53">
        <v>0</v>
      </c>
      <c r="Y38" s="53">
        <v>0</v>
      </c>
      <c r="Z38" s="85">
        <f t="shared" si="33"/>
        <v>0</v>
      </c>
      <c r="AA38" s="53"/>
      <c r="AB38" s="53"/>
      <c r="AC38" s="85">
        <f t="shared" si="34"/>
        <v>0</v>
      </c>
      <c r="AD38" s="53"/>
      <c r="AE38" s="53"/>
      <c r="AF38" s="85">
        <f t="shared" si="35"/>
        <v>0</v>
      </c>
      <c r="AG38" s="53"/>
      <c r="AH38" s="53"/>
      <c r="AI38" s="88">
        <f t="shared" si="36"/>
        <v>0</v>
      </c>
    </row>
    <row r="39" spans="1:35" s="4" customFormat="1" ht="11.25" customHeight="1" x14ac:dyDescent="0.25">
      <c r="A39" s="164"/>
      <c r="B39" s="247"/>
      <c r="C39" s="167" t="s">
        <v>36</v>
      </c>
      <c r="D39" s="18" t="s">
        <v>37</v>
      </c>
      <c r="E39" s="28" t="s">
        <v>77</v>
      </c>
      <c r="F39" s="28" t="s">
        <v>7</v>
      </c>
      <c r="G39" s="29" t="s">
        <v>6</v>
      </c>
      <c r="H39" s="28">
        <v>60</v>
      </c>
      <c r="I39" s="179">
        <v>55</v>
      </c>
      <c r="J39" s="179">
        <v>55</v>
      </c>
      <c r="K39" s="179">
        <v>0</v>
      </c>
      <c r="L39" s="208">
        <v>1</v>
      </c>
      <c r="M39" s="195">
        <v>0</v>
      </c>
      <c r="N39" s="179">
        <v>1</v>
      </c>
      <c r="O39" s="179">
        <v>2</v>
      </c>
      <c r="P39" s="179">
        <v>0</v>
      </c>
      <c r="Q39" s="179">
        <v>0</v>
      </c>
      <c r="R39" s="179">
        <v>1</v>
      </c>
      <c r="S39" s="179">
        <f>SUM(I39:R39)</f>
        <v>115</v>
      </c>
      <c r="T39" s="179">
        <f>H39+H40-S39</f>
        <v>45</v>
      </c>
      <c r="U39" s="182">
        <v>1</v>
      </c>
      <c r="V39" s="182">
        <v>0</v>
      </c>
      <c r="W39" s="181">
        <f t="shared" si="32"/>
        <v>1</v>
      </c>
      <c r="X39" s="182">
        <v>1</v>
      </c>
      <c r="Y39" s="182">
        <v>0</v>
      </c>
      <c r="Z39" s="181">
        <f t="shared" si="33"/>
        <v>1</v>
      </c>
      <c r="AA39" s="182"/>
      <c r="AB39" s="182"/>
      <c r="AC39" s="181">
        <f t="shared" si="34"/>
        <v>0</v>
      </c>
      <c r="AD39" s="182"/>
      <c r="AE39" s="182"/>
      <c r="AF39" s="181">
        <f t="shared" si="35"/>
        <v>0</v>
      </c>
      <c r="AG39" s="182"/>
      <c r="AH39" s="182"/>
      <c r="AI39" s="187">
        <f t="shared" si="36"/>
        <v>0</v>
      </c>
    </row>
    <row r="40" spans="1:35" s="4" customFormat="1" ht="11.25" customHeight="1" x14ac:dyDescent="0.25">
      <c r="A40" s="164"/>
      <c r="B40" s="247"/>
      <c r="C40" s="167"/>
      <c r="D40" s="18" t="s">
        <v>36</v>
      </c>
      <c r="E40" s="28" t="s">
        <v>77</v>
      </c>
      <c r="F40" s="28" t="s">
        <v>5</v>
      </c>
      <c r="G40" s="29" t="s">
        <v>6</v>
      </c>
      <c r="H40" s="28">
        <v>100</v>
      </c>
      <c r="I40" s="168"/>
      <c r="J40" s="168"/>
      <c r="K40" s="168"/>
      <c r="L40" s="186"/>
      <c r="M40" s="183"/>
      <c r="N40" s="168"/>
      <c r="O40" s="168"/>
      <c r="P40" s="168"/>
      <c r="Q40" s="168"/>
      <c r="R40" s="168"/>
      <c r="S40" s="168"/>
      <c r="T40" s="168"/>
      <c r="U40" s="182"/>
      <c r="V40" s="182"/>
      <c r="W40" s="181">
        <f t="shared" si="32"/>
        <v>0</v>
      </c>
      <c r="X40" s="182"/>
      <c r="Y40" s="182"/>
      <c r="Z40" s="181">
        <f t="shared" si="33"/>
        <v>0</v>
      </c>
      <c r="AA40" s="182"/>
      <c r="AB40" s="182"/>
      <c r="AC40" s="181">
        <f t="shared" si="34"/>
        <v>0</v>
      </c>
      <c r="AD40" s="182"/>
      <c r="AE40" s="182"/>
      <c r="AF40" s="181">
        <f t="shared" si="35"/>
        <v>0</v>
      </c>
      <c r="AG40" s="182"/>
      <c r="AH40" s="182"/>
      <c r="AI40" s="187">
        <f t="shared" si="36"/>
        <v>0</v>
      </c>
    </row>
    <row r="41" spans="1:35" s="4" customFormat="1" ht="11.25" customHeight="1" x14ac:dyDescent="0.25">
      <c r="A41" s="164"/>
      <c r="B41" s="247"/>
      <c r="C41" s="167" t="s">
        <v>38</v>
      </c>
      <c r="D41" s="18" t="s">
        <v>39</v>
      </c>
      <c r="E41" s="28" t="s">
        <v>77</v>
      </c>
      <c r="F41" s="28" t="s">
        <v>5</v>
      </c>
      <c r="G41" s="29" t="s">
        <v>6</v>
      </c>
      <c r="H41" s="28">
        <v>130</v>
      </c>
      <c r="I41" s="30">
        <v>45</v>
      </c>
      <c r="J41" s="30">
        <v>55</v>
      </c>
      <c r="K41" s="30">
        <v>0</v>
      </c>
      <c r="L41" s="95">
        <v>1</v>
      </c>
      <c r="M41" s="32">
        <v>1</v>
      </c>
      <c r="N41" s="30">
        <v>0</v>
      </c>
      <c r="O41" s="30">
        <v>1</v>
      </c>
      <c r="P41" s="30">
        <v>0</v>
      </c>
      <c r="Q41" s="30">
        <v>0</v>
      </c>
      <c r="R41" s="30">
        <v>1</v>
      </c>
      <c r="S41" s="30">
        <f>SUM(I41:R41)</f>
        <v>104</v>
      </c>
      <c r="T41" s="30">
        <f>H41-S41</f>
        <v>26</v>
      </c>
      <c r="U41" s="182">
        <v>0</v>
      </c>
      <c r="V41" s="182">
        <v>0</v>
      </c>
      <c r="W41" s="181">
        <f t="shared" si="32"/>
        <v>0</v>
      </c>
      <c r="X41" s="182">
        <v>0</v>
      </c>
      <c r="Y41" s="182">
        <v>0</v>
      </c>
      <c r="Z41" s="181">
        <f t="shared" si="33"/>
        <v>0</v>
      </c>
      <c r="AA41" s="182"/>
      <c r="AB41" s="182"/>
      <c r="AC41" s="181">
        <f t="shared" si="34"/>
        <v>0</v>
      </c>
      <c r="AD41" s="182"/>
      <c r="AE41" s="182"/>
      <c r="AF41" s="181">
        <f t="shared" si="35"/>
        <v>0</v>
      </c>
      <c r="AG41" s="182"/>
      <c r="AH41" s="182"/>
      <c r="AI41" s="187">
        <f t="shared" si="36"/>
        <v>0</v>
      </c>
    </row>
    <row r="42" spans="1:35" s="4" customFormat="1" ht="11.25" customHeight="1" x14ac:dyDescent="0.25">
      <c r="A42" s="164"/>
      <c r="B42" s="247"/>
      <c r="C42" s="167"/>
      <c r="D42" s="18" t="s">
        <v>39</v>
      </c>
      <c r="E42" s="28" t="s">
        <v>77</v>
      </c>
      <c r="F42" s="28" t="s">
        <v>5</v>
      </c>
      <c r="G42" s="29" t="s">
        <v>26</v>
      </c>
      <c r="H42" s="28">
        <v>50</v>
      </c>
      <c r="I42" s="30">
        <v>0</v>
      </c>
      <c r="J42" s="30">
        <v>0</v>
      </c>
      <c r="K42" s="30">
        <v>50</v>
      </c>
      <c r="L42" s="95">
        <v>0</v>
      </c>
      <c r="M42" s="32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f t="shared" ref="S42:S44" si="38">SUM(I42:R42)</f>
        <v>50</v>
      </c>
      <c r="T42" s="30">
        <f>H42-S42</f>
        <v>0</v>
      </c>
      <c r="U42" s="182"/>
      <c r="V42" s="182"/>
      <c r="W42" s="181">
        <f t="shared" si="32"/>
        <v>0</v>
      </c>
      <c r="X42" s="182"/>
      <c r="Y42" s="182"/>
      <c r="Z42" s="181">
        <f t="shared" si="33"/>
        <v>0</v>
      </c>
      <c r="AA42" s="182"/>
      <c r="AB42" s="182"/>
      <c r="AC42" s="181">
        <f t="shared" si="34"/>
        <v>0</v>
      </c>
      <c r="AD42" s="182"/>
      <c r="AE42" s="182"/>
      <c r="AF42" s="181">
        <f t="shared" si="35"/>
        <v>0</v>
      </c>
      <c r="AG42" s="182"/>
      <c r="AH42" s="182"/>
      <c r="AI42" s="187">
        <f t="shared" si="36"/>
        <v>0</v>
      </c>
    </row>
    <row r="43" spans="1:35" s="4" customFormat="1" ht="11.25" customHeight="1" x14ac:dyDescent="0.25">
      <c r="A43" s="164"/>
      <c r="B43" s="247"/>
      <c r="C43" s="167" t="s">
        <v>40</v>
      </c>
      <c r="D43" s="18" t="s">
        <v>40</v>
      </c>
      <c r="E43" s="28" t="s">
        <v>77</v>
      </c>
      <c r="F43" s="28" t="s">
        <v>5</v>
      </c>
      <c r="G43" s="29" t="s">
        <v>6</v>
      </c>
      <c r="H43" s="28">
        <v>100</v>
      </c>
      <c r="I43" s="30">
        <v>40</v>
      </c>
      <c r="J43" s="30">
        <v>45</v>
      </c>
      <c r="K43" s="30">
        <v>0</v>
      </c>
      <c r="L43" s="95">
        <v>0</v>
      </c>
      <c r="M43" s="32">
        <v>0</v>
      </c>
      <c r="N43" s="30">
        <v>0</v>
      </c>
      <c r="O43" s="30">
        <v>1</v>
      </c>
      <c r="P43" s="30">
        <v>0</v>
      </c>
      <c r="Q43" s="30">
        <v>0</v>
      </c>
      <c r="R43" s="30">
        <v>1</v>
      </c>
      <c r="S43" s="30">
        <f t="shared" si="38"/>
        <v>87</v>
      </c>
      <c r="T43" s="30">
        <f>H43-S43</f>
        <v>13</v>
      </c>
      <c r="U43" s="182">
        <v>0</v>
      </c>
      <c r="V43" s="182">
        <v>0</v>
      </c>
      <c r="W43" s="181">
        <f t="shared" si="32"/>
        <v>0</v>
      </c>
      <c r="X43" s="182">
        <v>0</v>
      </c>
      <c r="Y43" s="182">
        <v>0</v>
      </c>
      <c r="Z43" s="181">
        <f t="shared" si="33"/>
        <v>0</v>
      </c>
      <c r="AA43" s="182"/>
      <c r="AB43" s="182"/>
      <c r="AC43" s="181">
        <f t="shared" si="34"/>
        <v>0</v>
      </c>
      <c r="AD43" s="182"/>
      <c r="AE43" s="182"/>
      <c r="AF43" s="181">
        <f t="shared" si="35"/>
        <v>0</v>
      </c>
      <c r="AG43" s="182"/>
      <c r="AH43" s="182"/>
      <c r="AI43" s="187">
        <f t="shared" si="36"/>
        <v>0</v>
      </c>
    </row>
    <row r="44" spans="1:35" s="4" customFormat="1" ht="11.25" customHeight="1" x14ac:dyDescent="0.25">
      <c r="A44" s="164"/>
      <c r="B44" s="247"/>
      <c r="C44" s="167"/>
      <c r="D44" s="18" t="s">
        <v>40</v>
      </c>
      <c r="E44" s="28" t="s">
        <v>77</v>
      </c>
      <c r="F44" s="28" t="s">
        <v>5</v>
      </c>
      <c r="G44" s="29" t="s">
        <v>26</v>
      </c>
      <c r="H44" s="28">
        <v>50</v>
      </c>
      <c r="I44" s="30">
        <v>0</v>
      </c>
      <c r="J44" s="30">
        <v>0</v>
      </c>
      <c r="K44" s="30">
        <v>50</v>
      </c>
      <c r="L44" s="95">
        <v>0</v>
      </c>
      <c r="M44" s="32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f t="shared" si="38"/>
        <v>50</v>
      </c>
      <c r="T44" s="30">
        <f>H44-S44</f>
        <v>0</v>
      </c>
      <c r="U44" s="182"/>
      <c r="V44" s="182"/>
      <c r="W44" s="181">
        <f t="shared" si="32"/>
        <v>0</v>
      </c>
      <c r="X44" s="182"/>
      <c r="Y44" s="182"/>
      <c r="Z44" s="181">
        <f t="shared" si="33"/>
        <v>0</v>
      </c>
      <c r="AA44" s="182"/>
      <c r="AB44" s="182"/>
      <c r="AC44" s="181">
        <f t="shared" si="34"/>
        <v>0</v>
      </c>
      <c r="AD44" s="182"/>
      <c r="AE44" s="182"/>
      <c r="AF44" s="181">
        <f t="shared" si="35"/>
        <v>0</v>
      </c>
      <c r="AG44" s="182"/>
      <c r="AH44" s="182"/>
      <c r="AI44" s="187">
        <f t="shared" si="36"/>
        <v>0</v>
      </c>
    </row>
    <row r="45" spans="1:35" s="12" customFormat="1" ht="18" x14ac:dyDescent="0.25">
      <c r="A45" s="165"/>
      <c r="B45" s="188" t="s">
        <v>90</v>
      </c>
      <c r="C45" s="188"/>
      <c r="D45" s="188"/>
      <c r="E45" s="189"/>
      <c r="F45" s="188"/>
      <c r="G45" s="188"/>
      <c r="H45" s="188"/>
      <c r="I45" s="67">
        <f t="shared" ref="I45:AI45" si="39">SUM(I35:I44)</f>
        <v>250</v>
      </c>
      <c r="J45" s="67">
        <f t="shared" si="39"/>
        <v>294</v>
      </c>
      <c r="K45" s="67">
        <f t="shared" si="39"/>
        <v>150</v>
      </c>
      <c r="L45" s="77">
        <f t="shared" si="39"/>
        <v>7</v>
      </c>
      <c r="M45" s="80">
        <f t="shared" si="39"/>
        <v>1</v>
      </c>
      <c r="N45" s="67">
        <f t="shared" si="39"/>
        <v>1</v>
      </c>
      <c r="O45" s="67">
        <f t="shared" si="39"/>
        <v>7</v>
      </c>
      <c r="P45" s="67">
        <f t="shared" si="39"/>
        <v>0</v>
      </c>
      <c r="Q45" s="67">
        <f t="shared" si="39"/>
        <v>0</v>
      </c>
      <c r="R45" s="67">
        <f t="shared" si="39"/>
        <v>6</v>
      </c>
      <c r="S45" s="67">
        <f t="shared" si="39"/>
        <v>716</v>
      </c>
      <c r="T45" s="67">
        <f t="shared" si="39"/>
        <v>279</v>
      </c>
      <c r="U45" s="67">
        <f>SUM(U35:U44)</f>
        <v>2</v>
      </c>
      <c r="V45" s="67">
        <f>SUM(V35:V44)</f>
        <v>0</v>
      </c>
      <c r="W45" s="67">
        <f t="shared" si="39"/>
        <v>2</v>
      </c>
      <c r="X45" s="67">
        <f>SUM(X35:X44)</f>
        <v>2</v>
      </c>
      <c r="Y45" s="67">
        <f>SUM(Y35:Y44)</f>
        <v>0</v>
      </c>
      <c r="Z45" s="67">
        <f t="shared" ref="Z45" si="40">SUM(Z35:Z44)</f>
        <v>2</v>
      </c>
      <c r="AA45" s="67">
        <f t="shared" si="39"/>
        <v>0</v>
      </c>
      <c r="AB45" s="67">
        <f t="shared" si="39"/>
        <v>0</v>
      </c>
      <c r="AC45" s="67">
        <f t="shared" si="39"/>
        <v>0</v>
      </c>
      <c r="AD45" s="67">
        <f t="shared" si="39"/>
        <v>0</v>
      </c>
      <c r="AE45" s="67">
        <f t="shared" si="39"/>
        <v>0</v>
      </c>
      <c r="AF45" s="67">
        <f t="shared" si="39"/>
        <v>0</v>
      </c>
      <c r="AG45" s="67">
        <f t="shared" si="39"/>
        <v>0</v>
      </c>
      <c r="AH45" s="67">
        <f t="shared" si="39"/>
        <v>0</v>
      </c>
      <c r="AI45" s="77">
        <f t="shared" si="39"/>
        <v>0</v>
      </c>
    </row>
    <row r="46" spans="1:35" s="4" customFormat="1" ht="6" customHeight="1" x14ac:dyDescent="0.25">
      <c r="A46" s="164">
        <v>6</v>
      </c>
      <c r="B46" s="247" t="s">
        <v>95</v>
      </c>
      <c r="C46" s="209" t="s">
        <v>46</v>
      </c>
      <c r="D46" s="18" t="s">
        <v>47</v>
      </c>
      <c r="E46" s="28" t="s">
        <v>77</v>
      </c>
      <c r="F46" s="28" t="s">
        <v>5</v>
      </c>
      <c r="G46" s="29" t="s">
        <v>6</v>
      </c>
      <c r="H46" s="28">
        <v>220</v>
      </c>
      <c r="I46" s="179">
        <v>160</v>
      </c>
      <c r="J46" s="179">
        <v>165</v>
      </c>
      <c r="K46" s="179">
        <v>0</v>
      </c>
      <c r="L46" s="208">
        <f>2+1</f>
        <v>3</v>
      </c>
      <c r="M46" s="195">
        <v>1</v>
      </c>
      <c r="N46" s="179">
        <v>1</v>
      </c>
      <c r="O46" s="179">
        <v>1</v>
      </c>
      <c r="P46" s="179">
        <v>0</v>
      </c>
      <c r="Q46" s="179">
        <v>1</v>
      </c>
      <c r="R46" s="179">
        <v>5</v>
      </c>
      <c r="S46" s="179">
        <f>SUM(I46:R46)</f>
        <v>337</v>
      </c>
      <c r="T46" s="179">
        <f>H46+H47+H48+H49+H50-S46</f>
        <v>183</v>
      </c>
      <c r="U46" s="212">
        <v>0</v>
      </c>
      <c r="V46" s="212">
        <v>0</v>
      </c>
      <c r="W46" s="215">
        <f t="shared" ref="W46:W53" si="41">SUM(U46:V46)</f>
        <v>0</v>
      </c>
      <c r="X46" s="212">
        <v>0</v>
      </c>
      <c r="Y46" s="212">
        <v>0</v>
      </c>
      <c r="Z46" s="215">
        <f t="shared" ref="Z46:Z53" si="42">SUM(X46:Y46)</f>
        <v>0</v>
      </c>
      <c r="AA46" s="212"/>
      <c r="AB46" s="212"/>
      <c r="AC46" s="215">
        <f t="shared" ref="AC46:AC53" si="43">SUM(AA46:AB46)</f>
        <v>0</v>
      </c>
      <c r="AD46" s="212"/>
      <c r="AE46" s="212"/>
      <c r="AF46" s="215">
        <f t="shared" ref="AF46:AF53" si="44">SUM(AD46:AE46)</f>
        <v>0</v>
      </c>
      <c r="AG46" s="212"/>
      <c r="AH46" s="212"/>
      <c r="AI46" s="218">
        <f t="shared" ref="AI46:AI53" si="45">SUM(AG46:AH46)</f>
        <v>0</v>
      </c>
    </row>
    <row r="47" spans="1:35" s="4" customFormat="1" ht="6" customHeight="1" x14ac:dyDescent="0.25">
      <c r="A47" s="164"/>
      <c r="B47" s="247"/>
      <c r="C47" s="210"/>
      <c r="D47" s="18" t="s">
        <v>46</v>
      </c>
      <c r="E47" s="28" t="s">
        <v>77</v>
      </c>
      <c r="F47" s="28" t="s">
        <v>5</v>
      </c>
      <c r="G47" s="29" t="s">
        <v>6</v>
      </c>
      <c r="H47" s="28">
        <v>150</v>
      </c>
      <c r="I47" s="180"/>
      <c r="J47" s="180"/>
      <c r="K47" s="180"/>
      <c r="L47" s="185"/>
      <c r="M47" s="196"/>
      <c r="N47" s="180"/>
      <c r="O47" s="180"/>
      <c r="P47" s="180"/>
      <c r="Q47" s="180"/>
      <c r="R47" s="180"/>
      <c r="S47" s="180"/>
      <c r="T47" s="180"/>
      <c r="U47" s="213"/>
      <c r="V47" s="213"/>
      <c r="W47" s="216">
        <f t="shared" si="41"/>
        <v>0</v>
      </c>
      <c r="X47" s="213"/>
      <c r="Y47" s="213"/>
      <c r="Z47" s="216">
        <f t="shared" si="42"/>
        <v>0</v>
      </c>
      <c r="AA47" s="213"/>
      <c r="AB47" s="213"/>
      <c r="AC47" s="216">
        <f t="shared" si="43"/>
        <v>0</v>
      </c>
      <c r="AD47" s="213"/>
      <c r="AE47" s="213"/>
      <c r="AF47" s="216">
        <f t="shared" si="44"/>
        <v>0</v>
      </c>
      <c r="AG47" s="213"/>
      <c r="AH47" s="213"/>
      <c r="AI47" s="219">
        <f t="shared" si="45"/>
        <v>0</v>
      </c>
    </row>
    <row r="48" spans="1:35" s="4" customFormat="1" ht="6" customHeight="1" x14ac:dyDescent="0.25">
      <c r="A48" s="164"/>
      <c r="B48" s="247"/>
      <c r="C48" s="210"/>
      <c r="D48" s="18" t="s">
        <v>49</v>
      </c>
      <c r="E48" s="28" t="s">
        <v>77</v>
      </c>
      <c r="F48" s="28" t="s">
        <v>5</v>
      </c>
      <c r="G48" s="29" t="s">
        <v>6</v>
      </c>
      <c r="H48" s="28">
        <v>60</v>
      </c>
      <c r="I48" s="180"/>
      <c r="J48" s="180"/>
      <c r="K48" s="180"/>
      <c r="L48" s="185"/>
      <c r="M48" s="196"/>
      <c r="N48" s="180"/>
      <c r="O48" s="180"/>
      <c r="P48" s="180"/>
      <c r="Q48" s="180"/>
      <c r="R48" s="180"/>
      <c r="S48" s="180"/>
      <c r="T48" s="180"/>
      <c r="U48" s="213"/>
      <c r="V48" s="213"/>
      <c r="W48" s="216">
        <f t="shared" si="41"/>
        <v>0</v>
      </c>
      <c r="X48" s="213"/>
      <c r="Y48" s="213"/>
      <c r="Z48" s="216">
        <f t="shared" si="42"/>
        <v>0</v>
      </c>
      <c r="AA48" s="213"/>
      <c r="AB48" s="213"/>
      <c r="AC48" s="216">
        <f t="shared" si="43"/>
        <v>0</v>
      </c>
      <c r="AD48" s="213"/>
      <c r="AE48" s="213"/>
      <c r="AF48" s="216">
        <f t="shared" si="44"/>
        <v>0</v>
      </c>
      <c r="AG48" s="213"/>
      <c r="AH48" s="213"/>
      <c r="AI48" s="219">
        <f t="shared" si="45"/>
        <v>0</v>
      </c>
    </row>
    <row r="49" spans="1:35" s="4" customFormat="1" ht="6" customHeight="1" x14ac:dyDescent="0.25">
      <c r="A49" s="164"/>
      <c r="B49" s="247"/>
      <c r="C49" s="210"/>
      <c r="D49" s="18" t="s">
        <v>50</v>
      </c>
      <c r="E49" s="28" t="s">
        <v>77</v>
      </c>
      <c r="F49" s="28" t="s">
        <v>5</v>
      </c>
      <c r="G49" s="29" t="s">
        <v>6</v>
      </c>
      <c r="H49" s="28">
        <v>60</v>
      </c>
      <c r="I49" s="180"/>
      <c r="J49" s="180"/>
      <c r="K49" s="180"/>
      <c r="L49" s="185"/>
      <c r="M49" s="196"/>
      <c r="N49" s="180"/>
      <c r="O49" s="180"/>
      <c r="P49" s="180"/>
      <c r="Q49" s="180"/>
      <c r="R49" s="180"/>
      <c r="S49" s="180"/>
      <c r="T49" s="180"/>
      <c r="U49" s="213"/>
      <c r="V49" s="213"/>
      <c r="W49" s="216">
        <f t="shared" si="41"/>
        <v>0</v>
      </c>
      <c r="X49" s="213"/>
      <c r="Y49" s="213"/>
      <c r="Z49" s="216">
        <f t="shared" si="42"/>
        <v>0</v>
      </c>
      <c r="AA49" s="213"/>
      <c r="AB49" s="213"/>
      <c r="AC49" s="216">
        <f t="shared" si="43"/>
        <v>0</v>
      </c>
      <c r="AD49" s="213"/>
      <c r="AE49" s="213"/>
      <c r="AF49" s="216">
        <f t="shared" si="44"/>
        <v>0</v>
      </c>
      <c r="AG49" s="213"/>
      <c r="AH49" s="213"/>
      <c r="AI49" s="219">
        <f t="shared" si="45"/>
        <v>0</v>
      </c>
    </row>
    <row r="50" spans="1:35" s="4" customFormat="1" ht="6" customHeight="1" x14ac:dyDescent="0.25">
      <c r="A50" s="164"/>
      <c r="B50" s="247"/>
      <c r="C50" s="211"/>
      <c r="D50" s="19" t="s">
        <v>48</v>
      </c>
      <c r="E50" s="37" t="s">
        <v>78</v>
      </c>
      <c r="F50" s="28" t="s">
        <v>5</v>
      </c>
      <c r="G50" s="29" t="s">
        <v>6</v>
      </c>
      <c r="H50" s="28">
        <v>30</v>
      </c>
      <c r="I50" s="168"/>
      <c r="J50" s="168"/>
      <c r="K50" s="168"/>
      <c r="L50" s="186"/>
      <c r="M50" s="183"/>
      <c r="N50" s="168"/>
      <c r="O50" s="168"/>
      <c r="P50" s="168"/>
      <c r="Q50" s="168"/>
      <c r="R50" s="168"/>
      <c r="S50" s="168"/>
      <c r="T50" s="168"/>
      <c r="U50" s="214"/>
      <c r="V50" s="214"/>
      <c r="W50" s="217">
        <f t="shared" si="41"/>
        <v>0</v>
      </c>
      <c r="X50" s="214"/>
      <c r="Y50" s="214"/>
      <c r="Z50" s="217">
        <f t="shared" si="42"/>
        <v>0</v>
      </c>
      <c r="AA50" s="214"/>
      <c r="AB50" s="214"/>
      <c r="AC50" s="217">
        <f t="shared" si="43"/>
        <v>0</v>
      </c>
      <c r="AD50" s="214"/>
      <c r="AE50" s="214"/>
      <c r="AF50" s="217">
        <f t="shared" si="44"/>
        <v>0</v>
      </c>
      <c r="AG50" s="214"/>
      <c r="AH50" s="214"/>
      <c r="AI50" s="220">
        <f t="shared" si="45"/>
        <v>0</v>
      </c>
    </row>
    <row r="51" spans="1:35" s="4" customFormat="1" ht="22.5" customHeight="1" x14ac:dyDescent="0.25">
      <c r="A51" s="164"/>
      <c r="B51" s="247"/>
      <c r="C51" s="57" t="s">
        <v>51</v>
      </c>
      <c r="D51" s="18" t="s">
        <v>52</v>
      </c>
      <c r="E51" s="28" t="s">
        <v>77</v>
      </c>
      <c r="F51" s="28" t="s">
        <v>5</v>
      </c>
      <c r="G51" s="29" t="s">
        <v>6</v>
      </c>
      <c r="H51" s="28">
        <v>90</v>
      </c>
      <c r="I51" s="30">
        <v>44</v>
      </c>
      <c r="J51" s="30">
        <v>26</v>
      </c>
      <c r="K51" s="30">
        <v>0</v>
      </c>
      <c r="L51" s="95">
        <v>0</v>
      </c>
      <c r="M51" s="32">
        <v>0</v>
      </c>
      <c r="N51" s="30">
        <v>1</v>
      </c>
      <c r="O51" s="30">
        <v>1</v>
      </c>
      <c r="P51" s="30">
        <v>0</v>
      </c>
      <c r="Q51" s="30">
        <v>0</v>
      </c>
      <c r="R51" s="30">
        <v>1</v>
      </c>
      <c r="S51" s="30">
        <f>SUM(I51:R51)</f>
        <v>73</v>
      </c>
      <c r="T51" s="30">
        <f>H51-S51</f>
        <v>17</v>
      </c>
      <c r="U51" s="52">
        <v>0</v>
      </c>
      <c r="V51" s="52">
        <v>0</v>
      </c>
      <c r="W51" s="84">
        <f t="shared" si="41"/>
        <v>0</v>
      </c>
      <c r="X51" s="52">
        <v>0</v>
      </c>
      <c r="Y51" s="52">
        <v>0</v>
      </c>
      <c r="Z51" s="84">
        <f t="shared" si="42"/>
        <v>0</v>
      </c>
      <c r="AA51" s="52"/>
      <c r="AB51" s="52"/>
      <c r="AC51" s="84">
        <f t="shared" si="43"/>
        <v>0</v>
      </c>
      <c r="AD51" s="52"/>
      <c r="AE51" s="52"/>
      <c r="AF51" s="84">
        <f t="shared" si="44"/>
        <v>0</v>
      </c>
      <c r="AG51" s="52"/>
      <c r="AH51" s="52"/>
      <c r="AI51" s="87">
        <f t="shared" si="45"/>
        <v>0</v>
      </c>
    </row>
    <row r="52" spans="1:35" s="4" customFormat="1" ht="22.5" customHeight="1" x14ac:dyDescent="0.25">
      <c r="A52" s="164"/>
      <c r="B52" s="247"/>
      <c r="C52" s="57" t="s">
        <v>53</v>
      </c>
      <c r="D52" s="18" t="s">
        <v>53</v>
      </c>
      <c r="E52" s="28" t="s">
        <v>77</v>
      </c>
      <c r="F52" s="28" t="s">
        <v>5</v>
      </c>
      <c r="G52" s="29" t="s">
        <v>6</v>
      </c>
      <c r="H52" s="28">
        <v>55</v>
      </c>
      <c r="I52" s="30">
        <v>40</v>
      </c>
      <c r="J52" s="30">
        <v>4</v>
      </c>
      <c r="K52" s="30">
        <v>0</v>
      </c>
      <c r="L52" s="95">
        <v>0</v>
      </c>
      <c r="M52" s="32">
        <v>0</v>
      </c>
      <c r="N52" s="30">
        <v>1</v>
      </c>
      <c r="O52" s="30">
        <v>0</v>
      </c>
      <c r="P52" s="30">
        <v>0</v>
      </c>
      <c r="Q52" s="30">
        <v>0</v>
      </c>
      <c r="R52" s="30">
        <v>0</v>
      </c>
      <c r="S52" s="30">
        <f>SUM(I52:R52)</f>
        <v>45</v>
      </c>
      <c r="T52" s="30">
        <f>H52-S52</f>
        <v>10</v>
      </c>
      <c r="U52" s="52">
        <v>0</v>
      </c>
      <c r="V52" s="52">
        <v>0</v>
      </c>
      <c r="W52" s="84">
        <f t="shared" si="41"/>
        <v>0</v>
      </c>
      <c r="X52" s="52">
        <v>0</v>
      </c>
      <c r="Y52" s="52">
        <v>0</v>
      </c>
      <c r="Z52" s="84">
        <f t="shared" si="42"/>
        <v>0</v>
      </c>
      <c r="AA52" s="52"/>
      <c r="AB52" s="52"/>
      <c r="AC52" s="84">
        <f t="shared" si="43"/>
        <v>0</v>
      </c>
      <c r="AD52" s="52"/>
      <c r="AE52" s="52"/>
      <c r="AF52" s="84">
        <f t="shared" si="44"/>
        <v>0</v>
      </c>
      <c r="AG52" s="52"/>
      <c r="AH52" s="52"/>
      <c r="AI52" s="87">
        <f t="shared" si="45"/>
        <v>0</v>
      </c>
    </row>
    <row r="53" spans="1:35" s="4" customFormat="1" ht="22.5" customHeight="1" x14ac:dyDescent="0.25">
      <c r="A53" s="164"/>
      <c r="B53" s="247"/>
      <c r="C53" s="57" t="s">
        <v>75</v>
      </c>
      <c r="D53" s="18" t="s">
        <v>54</v>
      </c>
      <c r="E53" s="28" t="s">
        <v>77</v>
      </c>
      <c r="F53" s="28" t="s">
        <v>5</v>
      </c>
      <c r="G53" s="29" t="s">
        <v>6</v>
      </c>
      <c r="H53" s="28">
        <v>80</v>
      </c>
      <c r="I53" s="30">
        <v>27</v>
      </c>
      <c r="J53" s="30">
        <v>18</v>
      </c>
      <c r="K53" s="30">
        <v>0</v>
      </c>
      <c r="L53" s="95">
        <v>0</v>
      </c>
      <c r="M53" s="32">
        <v>0</v>
      </c>
      <c r="N53" s="30">
        <v>1</v>
      </c>
      <c r="O53" s="30">
        <v>1</v>
      </c>
      <c r="P53" s="30">
        <v>0</v>
      </c>
      <c r="Q53" s="30">
        <v>0</v>
      </c>
      <c r="R53" s="30">
        <v>2</v>
      </c>
      <c r="S53" s="30">
        <f>SUM(I53:R53)</f>
        <v>49</v>
      </c>
      <c r="T53" s="30">
        <f>H53-S53</f>
        <v>31</v>
      </c>
      <c r="U53" s="52">
        <v>0</v>
      </c>
      <c r="V53" s="52">
        <v>0</v>
      </c>
      <c r="W53" s="84">
        <f t="shared" si="41"/>
        <v>0</v>
      </c>
      <c r="X53" s="52">
        <v>0</v>
      </c>
      <c r="Y53" s="52">
        <v>0</v>
      </c>
      <c r="Z53" s="84">
        <f t="shared" si="42"/>
        <v>0</v>
      </c>
      <c r="AA53" s="52"/>
      <c r="AB53" s="52"/>
      <c r="AC53" s="84">
        <f t="shared" si="43"/>
        <v>0</v>
      </c>
      <c r="AD53" s="52"/>
      <c r="AE53" s="52"/>
      <c r="AF53" s="84">
        <f t="shared" si="44"/>
        <v>0</v>
      </c>
      <c r="AG53" s="52"/>
      <c r="AH53" s="52"/>
      <c r="AI53" s="87">
        <f t="shared" si="45"/>
        <v>0</v>
      </c>
    </row>
    <row r="54" spans="1:35" s="12" customFormat="1" ht="18" x14ac:dyDescent="0.25">
      <c r="A54" s="165"/>
      <c r="B54" s="188" t="s">
        <v>90</v>
      </c>
      <c r="C54" s="188"/>
      <c r="D54" s="188"/>
      <c r="E54" s="189"/>
      <c r="F54" s="188"/>
      <c r="G54" s="188"/>
      <c r="H54" s="188"/>
      <c r="I54" s="67">
        <f t="shared" ref="I54:AI54" si="46">SUM(I46:I53)</f>
        <v>271</v>
      </c>
      <c r="J54" s="67">
        <f t="shared" si="46"/>
        <v>213</v>
      </c>
      <c r="K54" s="67">
        <f t="shared" si="46"/>
        <v>0</v>
      </c>
      <c r="L54" s="77">
        <f t="shared" si="46"/>
        <v>3</v>
      </c>
      <c r="M54" s="80">
        <f t="shared" si="46"/>
        <v>1</v>
      </c>
      <c r="N54" s="67">
        <f t="shared" si="46"/>
        <v>4</v>
      </c>
      <c r="O54" s="67">
        <f t="shared" si="46"/>
        <v>3</v>
      </c>
      <c r="P54" s="67">
        <f t="shared" si="46"/>
        <v>0</v>
      </c>
      <c r="Q54" s="67">
        <f t="shared" si="46"/>
        <v>1</v>
      </c>
      <c r="R54" s="67">
        <f t="shared" si="46"/>
        <v>8</v>
      </c>
      <c r="S54" s="67">
        <f t="shared" si="46"/>
        <v>504</v>
      </c>
      <c r="T54" s="67">
        <f t="shared" si="46"/>
        <v>241</v>
      </c>
      <c r="U54" s="67">
        <f t="shared" si="46"/>
        <v>0</v>
      </c>
      <c r="V54" s="67">
        <f t="shared" si="46"/>
        <v>0</v>
      </c>
      <c r="W54" s="67">
        <f t="shared" si="46"/>
        <v>0</v>
      </c>
      <c r="X54" s="67">
        <f t="shared" ref="X54:Z54" si="47">SUM(X46:X53)</f>
        <v>0</v>
      </c>
      <c r="Y54" s="67">
        <f t="shared" si="47"/>
        <v>0</v>
      </c>
      <c r="Z54" s="67">
        <f t="shared" si="47"/>
        <v>0</v>
      </c>
      <c r="AA54" s="67">
        <f t="shared" si="46"/>
        <v>0</v>
      </c>
      <c r="AB54" s="67">
        <f t="shared" si="46"/>
        <v>0</v>
      </c>
      <c r="AC54" s="67">
        <f t="shared" si="46"/>
        <v>0</v>
      </c>
      <c r="AD54" s="67">
        <f t="shared" si="46"/>
        <v>0</v>
      </c>
      <c r="AE54" s="67">
        <f t="shared" si="46"/>
        <v>0</v>
      </c>
      <c r="AF54" s="67">
        <f t="shared" si="46"/>
        <v>0</v>
      </c>
      <c r="AG54" s="67">
        <f t="shared" si="46"/>
        <v>0</v>
      </c>
      <c r="AH54" s="67">
        <f t="shared" si="46"/>
        <v>0</v>
      </c>
      <c r="AI54" s="77">
        <f t="shared" si="46"/>
        <v>0</v>
      </c>
    </row>
    <row r="55" spans="1:35" s="4" customFormat="1" ht="3" customHeight="1" x14ac:dyDescent="0.25">
      <c r="A55" s="164">
        <v>7</v>
      </c>
      <c r="B55" s="234" t="s">
        <v>96</v>
      </c>
      <c r="C55" s="167" t="s">
        <v>59</v>
      </c>
      <c r="D55" s="24" t="s">
        <v>111</v>
      </c>
      <c r="E55" s="28" t="s">
        <v>77</v>
      </c>
      <c r="F55" s="28" t="s">
        <v>5</v>
      </c>
      <c r="G55" s="29" t="s">
        <v>6</v>
      </c>
      <c r="H55" s="28">
        <v>40</v>
      </c>
      <c r="I55" s="179">
        <v>320</v>
      </c>
      <c r="J55" s="221">
        <v>153</v>
      </c>
      <c r="K55" s="169">
        <v>0</v>
      </c>
      <c r="L55" s="250">
        <v>1</v>
      </c>
      <c r="M55" s="195">
        <v>3</v>
      </c>
      <c r="N55" s="242">
        <v>5</v>
      </c>
      <c r="O55" s="241">
        <v>1</v>
      </c>
      <c r="P55" s="241">
        <v>0</v>
      </c>
      <c r="Q55" s="239">
        <v>0</v>
      </c>
      <c r="R55" s="179">
        <v>2</v>
      </c>
      <c r="S55" s="179">
        <f>I55+J55+K55+L55+M55+N55+O55+P55+Q55+R55</f>
        <v>485</v>
      </c>
      <c r="T55" s="179">
        <f>H55+H56+H57+H58+H59+H60+H61-S55</f>
        <v>515</v>
      </c>
      <c r="U55" s="182">
        <v>0</v>
      </c>
      <c r="V55" s="182">
        <v>0</v>
      </c>
      <c r="W55" s="215">
        <f t="shared" ref="W55" si="48">SUM(U55:V55)</f>
        <v>0</v>
      </c>
      <c r="X55" s="182">
        <v>0</v>
      </c>
      <c r="Y55" s="182">
        <v>0</v>
      </c>
      <c r="Z55" s="181">
        <f t="shared" ref="Z55" si="49">SUM(X55:Y55)</f>
        <v>0</v>
      </c>
      <c r="AA55" s="182"/>
      <c r="AB55" s="182"/>
      <c r="AC55" s="181">
        <v>0</v>
      </c>
      <c r="AD55" s="182"/>
      <c r="AE55" s="182"/>
      <c r="AF55" s="181">
        <v>0</v>
      </c>
      <c r="AG55" s="182"/>
      <c r="AH55" s="182"/>
      <c r="AI55" s="187">
        <v>0</v>
      </c>
    </row>
    <row r="56" spans="1:35" s="4" customFormat="1" ht="3" customHeight="1" x14ac:dyDescent="0.25">
      <c r="A56" s="164"/>
      <c r="B56" s="234"/>
      <c r="C56" s="167"/>
      <c r="D56" s="26" t="s">
        <v>84</v>
      </c>
      <c r="E56" s="28" t="s">
        <v>77</v>
      </c>
      <c r="F56" s="28" t="s">
        <v>5</v>
      </c>
      <c r="G56" s="29" t="s">
        <v>6</v>
      </c>
      <c r="H56" s="28">
        <v>50</v>
      </c>
      <c r="I56" s="180"/>
      <c r="J56" s="222"/>
      <c r="K56" s="169"/>
      <c r="L56" s="251"/>
      <c r="M56" s="196"/>
      <c r="N56" s="248"/>
      <c r="O56" s="192"/>
      <c r="P56" s="192"/>
      <c r="Q56" s="249"/>
      <c r="R56" s="180"/>
      <c r="S56" s="180"/>
      <c r="T56" s="180"/>
      <c r="U56" s="182"/>
      <c r="V56" s="182"/>
      <c r="W56" s="216"/>
      <c r="X56" s="182"/>
      <c r="Y56" s="182"/>
      <c r="Z56" s="181"/>
      <c r="AA56" s="182"/>
      <c r="AB56" s="182"/>
      <c r="AC56" s="181"/>
      <c r="AD56" s="182"/>
      <c r="AE56" s="182"/>
      <c r="AF56" s="181"/>
      <c r="AG56" s="182"/>
      <c r="AH56" s="182"/>
      <c r="AI56" s="187"/>
    </row>
    <row r="57" spans="1:35" s="4" customFormat="1" ht="3" customHeight="1" x14ac:dyDescent="0.25">
      <c r="A57" s="164"/>
      <c r="B57" s="234"/>
      <c r="C57" s="167"/>
      <c r="D57" s="25" t="s">
        <v>112</v>
      </c>
      <c r="E57" s="28" t="s">
        <v>77</v>
      </c>
      <c r="F57" s="28" t="s">
        <v>5</v>
      </c>
      <c r="G57" s="29" t="s">
        <v>6</v>
      </c>
      <c r="H57" s="28">
        <v>250</v>
      </c>
      <c r="I57" s="180"/>
      <c r="J57" s="222"/>
      <c r="K57" s="169"/>
      <c r="L57" s="251"/>
      <c r="M57" s="196"/>
      <c r="N57" s="248"/>
      <c r="O57" s="192"/>
      <c r="P57" s="192"/>
      <c r="Q57" s="249"/>
      <c r="R57" s="180"/>
      <c r="S57" s="180"/>
      <c r="T57" s="180"/>
      <c r="U57" s="182"/>
      <c r="V57" s="182"/>
      <c r="W57" s="216"/>
      <c r="X57" s="182"/>
      <c r="Y57" s="182"/>
      <c r="Z57" s="181"/>
      <c r="AA57" s="182"/>
      <c r="AB57" s="182"/>
      <c r="AC57" s="181"/>
      <c r="AD57" s="182"/>
      <c r="AE57" s="182"/>
      <c r="AF57" s="181"/>
      <c r="AG57" s="182"/>
      <c r="AH57" s="182"/>
      <c r="AI57" s="187"/>
    </row>
    <row r="58" spans="1:35" s="4" customFormat="1" ht="3" customHeight="1" x14ac:dyDescent="0.25">
      <c r="A58" s="164"/>
      <c r="B58" s="234"/>
      <c r="C58" s="167"/>
      <c r="D58" s="25" t="s">
        <v>113</v>
      </c>
      <c r="E58" s="28" t="s">
        <v>77</v>
      </c>
      <c r="F58" s="28" t="s">
        <v>5</v>
      </c>
      <c r="G58" s="29" t="s">
        <v>6</v>
      </c>
      <c r="H58" s="28">
        <v>30</v>
      </c>
      <c r="I58" s="180"/>
      <c r="J58" s="222"/>
      <c r="K58" s="169"/>
      <c r="L58" s="251"/>
      <c r="M58" s="196"/>
      <c r="N58" s="248"/>
      <c r="O58" s="192"/>
      <c r="P58" s="192"/>
      <c r="Q58" s="249"/>
      <c r="R58" s="180"/>
      <c r="S58" s="180"/>
      <c r="T58" s="180"/>
      <c r="U58" s="182"/>
      <c r="V58" s="182"/>
      <c r="W58" s="216"/>
      <c r="X58" s="182"/>
      <c r="Y58" s="182"/>
      <c r="Z58" s="181"/>
      <c r="AA58" s="182"/>
      <c r="AB58" s="182"/>
      <c r="AC58" s="181"/>
      <c r="AD58" s="182"/>
      <c r="AE58" s="182"/>
      <c r="AF58" s="181"/>
      <c r="AG58" s="182"/>
      <c r="AH58" s="182"/>
      <c r="AI58" s="187"/>
    </row>
    <row r="59" spans="1:35" s="4" customFormat="1" ht="3" customHeight="1" x14ac:dyDescent="0.25">
      <c r="A59" s="164"/>
      <c r="B59" s="234"/>
      <c r="C59" s="167"/>
      <c r="D59" s="25" t="s">
        <v>114</v>
      </c>
      <c r="E59" s="28" t="s">
        <v>77</v>
      </c>
      <c r="F59" s="28" t="s">
        <v>5</v>
      </c>
      <c r="G59" s="29" t="s">
        <v>6</v>
      </c>
      <c r="H59" s="28">
        <v>200</v>
      </c>
      <c r="I59" s="180"/>
      <c r="J59" s="222"/>
      <c r="K59" s="169"/>
      <c r="L59" s="251"/>
      <c r="M59" s="196"/>
      <c r="N59" s="248"/>
      <c r="O59" s="192"/>
      <c r="P59" s="192"/>
      <c r="Q59" s="249"/>
      <c r="R59" s="180"/>
      <c r="S59" s="180"/>
      <c r="T59" s="180"/>
      <c r="U59" s="182"/>
      <c r="V59" s="182"/>
      <c r="W59" s="216"/>
      <c r="X59" s="182"/>
      <c r="Y59" s="182"/>
      <c r="Z59" s="181"/>
      <c r="AA59" s="182"/>
      <c r="AB59" s="182"/>
      <c r="AC59" s="181"/>
      <c r="AD59" s="182"/>
      <c r="AE59" s="182"/>
      <c r="AF59" s="181"/>
      <c r="AG59" s="182"/>
      <c r="AH59" s="182"/>
      <c r="AI59" s="187"/>
    </row>
    <row r="60" spans="1:35" s="4" customFormat="1" ht="3" customHeight="1" x14ac:dyDescent="0.25">
      <c r="A60" s="164"/>
      <c r="B60" s="234"/>
      <c r="C60" s="167"/>
      <c r="D60" s="25" t="s">
        <v>115</v>
      </c>
      <c r="E60" s="28" t="s">
        <v>77</v>
      </c>
      <c r="F60" s="28" t="s">
        <v>5</v>
      </c>
      <c r="G60" s="29" t="s">
        <v>6</v>
      </c>
      <c r="H60" s="28">
        <v>400</v>
      </c>
      <c r="I60" s="180"/>
      <c r="J60" s="222"/>
      <c r="K60" s="169"/>
      <c r="L60" s="251"/>
      <c r="M60" s="196"/>
      <c r="N60" s="248"/>
      <c r="O60" s="192"/>
      <c r="P60" s="192"/>
      <c r="Q60" s="249"/>
      <c r="R60" s="180"/>
      <c r="S60" s="180"/>
      <c r="T60" s="180"/>
      <c r="U60" s="182"/>
      <c r="V60" s="182"/>
      <c r="W60" s="216"/>
      <c r="X60" s="182"/>
      <c r="Y60" s="182"/>
      <c r="Z60" s="181"/>
      <c r="AA60" s="182"/>
      <c r="AB60" s="182"/>
      <c r="AC60" s="181"/>
      <c r="AD60" s="182"/>
      <c r="AE60" s="182"/>
      <c r="AF60" s="181"/>
      <c r="AG60" s="182"/>
      <c r="AH60" s="182"/>
      <c r="AI60" s="187"/>
    </row>
    <row r="61" spans="1:35" s="4" customFormat="1" ht="3" customHeight="1" x14ac:dyDescent="0.25">
      <c r="A61" s="164"/>
      <c r="B61" s="234"/>
      <c r="C61" s="167"/>
      <c r="D61" s="25" t="s">
        <v>110</v>
      </c>
      <c r="E61" s="28" t="s">
        <v>77</v>
      </c>
      <c r="F61" s="28" t="s">
        <v>5</v>
      </c>
      <c r="G61" s="29" t="s">
        <v>6</v>
      </c>
      <c r="H61" s="28">
        <v>30</v>
      </c>
      <c r="I61" s="168"/>
      <c r="J61" s="190"/>
      <c r="K61" s="169"/>
      <c r="L61" s="252"/>
      <c r="M61" s="183"/>
      <c r="N61" s="243"/>
      <c r="O61" s="193"/>
      <c r="P61" s="193"/>
      <c r="Q61" s="240"/>
      <c r="R61" s="168"/>
      <c r="S61" s="168"/>
      <c r="T61" s="168"/>
      <c r="U61" s="182"/>
      <c r="V61" s="182"/>
      <c r="W61" s="217"/>
      <c r="X61" s="182"/>
      <c r="Y61" s="182"/>
      <c r="Z61" s="181"/>
      <c r="AA61" s="182"/>
      <c r="AB61" s="182"/>
      <c r="AC61" s="181"/>
      <c r="AD61" s="182"/>
      <c r="AE61" s="182"/>
      <c r="AF61" s="181"/>
      <c r="AG61" s="182"/>
      <c r="AH61" s="182"/>
      <c r="AI61" s="187"/>
    </row>
    <row r="62" spans="1:35" s="4" customFormat="1" ht="21.75" customHeight="1" x14ac:dyDescent="0.25">
      <c r="A62" s="164"/>
      <c r="B62" s="234"/>
      <c r="C62" s="57" t="s">
        <v>60</v>
      </c>
      <c r="D62" s="20" t="s">
        <v>109</v>
      </c>
      <c r="E62" s="28" t="s">
        <v>77</v>
      </c>
      <c r="F62" s="28" t="s">
        <v>5</v>
      </c>
      <c r="G62" s="29" t="s">
        <v>6</v>
      </c>
      <c r="H62" s="28">
        <v>100</v>
      </c>
      <c r="I62" s="30">
        <v>30</v>
      </c>
      <c r="J62" s="31">
        <v>30</v>
      </c>
      <c r="K62" s="30">
        <v>0</v>
      </c>
      <c r="L62" s="97">
        <v>0</v>
      </c>
      <c r="M62" s="32">
        <v>2</v>
      </c>
      <c r="N62" s="31">
        <v>1</v>
      </c>
      <c r="O62" s="40">
        <v>1</v>
      </c>
      <c r="P62" s="40">
        <v>0</v>
      </c>
      <c r="Q62" s="32">
        <v>0</v>
      </c>
      <c r="R62" s="32">
        <v>0</v>
      </c>
      <c r="S62" s="30">
        <f>I62+J62+K62+L62+M62+N62+O62+P62+Q62+R62</f>
        <v>64</v>
      </c>
      <c r="T62" s="30">
        <f>H62-S62</f>
        <v>36</v>
      </c>
      <c r="U62" s="52">
        <v>0</v>
      </c>
      <c r="V62" s="52">
        <v>0</v>
      </c>
      <c r="W62" s="84">
        <f t="shared" ref="W62:W64" si="50">SUM(U62:V62)</f>
        <v>0</v>
      </c>
      <c r="X62" s="52">
        <v>0</v>
      </c>
      <c r="Y62" s="52">
        <v>0</v>
      </c>
      <c r="Z62" s="84">
        <f t="shared" ref="Z62:Z64" si="51">SUM(X62:Y62)</f>
        <v>0</v>
      </c>
      <c r="AA62" s="52"/>
      <c r="AB62" s="52"/>
      <c r="AC62" s="84">
        <f t="shared" ref="AC62:AC64" si="52">SUM(AA62:AB62)</f>
        <v>0</v>
      </c>
      <c r="AD62" s="52"/>
      <c r="AE62" s="52"/>
      <c r="AF62" s="84">
        <f t="shared" ref="AF62:AF64" si="53">SUM(AD62:AE62)</f>
        <v>0</v>
      </c>
      <c r="AG62" s="52"/>
      <c r="AH62" s="52"/>
      <c r="AI62" s="87">
        <f t="shared" ref="AI62:AI64" si="54">SUM(AG62:AH62)</f>
        <v>0</v>
      </c>
    </row>
    <row r="63" spans="1:35" s="4" customFormat="1" ht="18" x14ac:dyDescent="0.25">
      <c r="A63" s="164"/>
      <c r="B63" s="234"/>
      <c r="C63" s="57" t="s">
        <v>58</v>
      </c>
      <c r="D63" s="18" t="s">
        <v>61</v>
      </c>
      <c r="E63" s="28" t="s">
        <v>77</v>
      </c>
      <c r="F63" s="28" t="s">
        <v>5</v>
      </c>
      <c r="G63" s="29" t="s">
        <v>6</v>
      </c>
      <c r="H63" s="28">
        <v>30</v>
      </c>
      <c r="I63" s="30">
        <v>18</v>
      </c>
      <c r="J63" s="31">
        <v>6</v>
      </c>
      <c r="K63" s="30">
        <v>0</v>
      </c>
      <c r="L63" s="97">
        <v>0</v>
      </c>
      <c r="M63" s="32">
        <v>0</v>
      </c>
      <c r="N63" s="31">
        <v>1</v>
      </c>
      <c r="O63" s="40">
        <v>1</v>
      </c>
      <c r="P63" s="40">
        <v>0</v>
      </c>
      <c r="Q63" s="32">
        <v>0</v>
      </c>
      <c r="R63" s="32">
        <v>3</v>
      </c>
      <c r="S63" s="30">
        <f>I63+J63+K63+L63+M63+N63+O63+P63+Q63+R63</f>
        <v>29</v>
      </c>
      <c r="T63" s="30">
        <f>H63-S63</f>
        <v>1</v>
      </c>
      <c r="U63" s="52">
        <v>0</v>
      </c>
      <c r="V63" s="52">
        <v>0</v>
      </c>
      <c r="W63" s="84">
        <f t="shared" si="50"/>
        <v>0</v>
      </c>
      <c r="X63" s="52">
        <v>0</v>
      </c>
      <c r="Y63" s="52">
        <v>0</v>
      </c>
      <c r="Z63" s="84">
        <f t="shared" si="51"/>
        <v>0</v>
      </c>
      <c r="AA63" s="52"/>
      <c r="AB63" s="52"/>
      <c r="AC63" s="84">
        <f t="shared" si="52"/>
        <v>0</v>
      </c>
      <c r="AD63" s="52"/>
      <c r="AE63" s="52"/>
      <c r="AF63" s="84">
        <f t="shared" si="53"/>
        <v>0</v>
      </c>
      <c r="AG63" s="52"/>
      <c r="AH63" s="52"/>
      <c r="AI63" s="87">
        <f t="shared" si="54"/>
        <v>0</v>
      </c>
    </row>
    <row r="64" spans="1:35" s="4" customFormat="1" ht="18" x14ac:dyDescent="0.25">
      <c r="A64" s="164"/>
      <c r="B64" s="234"/>
      <c r="C64" s="57" t="s">
        <v>38</v>
      </c>
      <c r="D64" s="18" t="s">
        <v>62</v>
      </c>
      <c r="E64" s="28" t="s">
        <v>77</v>
      </c>
      <c r="F64" s="28" t="s">
        <v>5</v>
      </c>
      <c r="G64" s="29" t="s">
        <v>6</v>
      </c>
      <c r="H64" s="28">
        <v>125</v>
      </c>
      <c r="I64" s="30">
        <v>40</v>
      </c>
      <c r="J64" s="31">
        <v>40</v>
      </c>
      <c r="K64" s="30">
        <v>0</v>
      </c>
      <c r="L64" s="97">
        <v>0</v>
      </c>
      <c r="M64" s="32">
        <v>1</v>
      </c>
      <c r="N64" s="31">
        <v>1</v>
      </c>
      <c r="O64" s="40">
        <v>1</v>
      </c>
      <c r="P64" s="40">
        <v>0</v>
      </c>
      <c r="Q64" s="32">
        <v>0</v>
      </c>
      <c r="R64" s="32">
        <v>3</v>
      </c>
      <c r="S64" s="30">
        <f>I64+J64+K64+L64+M64+N64+O64+P64+Q64+R64</f>
        <v>86</v>
      </c>
      <c r="T64" s="30">
        <f>H64-S64</f>
        <v>39</v>
      </c>
      <c r="U64" s="52">
        <v>0</v>
      </c>
      <c r="V64" s="52">
        <v>0</v>
      </c>
      <c r="W64" s="84">
        <f t="shared" si="50"/>
        <v>0</v>
      </c>
      <c r="X64" s="52">
        <v>0</v>
      </c>
      <c r="Y64" s="52">
        <v>0</v>
      </c>
      <c r="Z64" s="84">
        <f t="shared" si="51"/>
        <v>0</v>
      </c>
      <c r="AA64" s="52"/>
      <c r="AB64" s="52"/>
      <c r="AC64" s="84">
        <f t="shared" si="52"/>
        <v>0</v>
      </c>
      <c r="AD64" s="52"/>
      <c r="AE64" s="52"/>
      <c r="AF64" s="84">
        <f t="shared" si="53"/>
        <v>0</v>
      </c>
      <c r="AG64" s="52"/>
      <c r="AH64" s="52"/>
      <c r="AI64" s="87">
        <f t="shared" si="54"/>
        <v>0</v>
      </c>
    </row>
    <row r="65" spans="1:35" s="12" customFormat="1" ht="18" x14ac:dyDescent="0.25">
      <c r="A65" s="165"/>
      <c r="B65" s="188" t="s">
        <v>90</v>
      </c>
      <c r="C65" s="188"/>
      <c r="D65" s="188"/>
      <c r="E65" s="189"/>
      <c r="F65" s="188"/>
      <c r="G65" s="188"/>
      <c r="H65" s="188"/>
      <c r="I65" s="67">
        <f>SUM(I55:I64)</f>
        <v>408</v>
      </c>
      <c r="J65" s="67">
        <f>SUM(J55:J64)</f>
        <v>229</v>
      </c>
      <c r="K65" s="68">
        <f t="shared" ref="K65:AI65" si="55">SUM(K55:K64)</f>
        <v>0</v>
      </c>
      <c r="L65" s="77">
        <f t="shared" si="55"/>
        <v>1</v>
      </c>
      <c r="M65" s="80">
        <f t="shared" si="55"/>
        <v>6</v>
      </c>
      <c r="N65" s="67">
        <f t="shared" si="55"/>
        <v>8</v>
      </c>
      <c r="O65" s="68">
        <f t="shared" si="55"/>
        <v>4</v>
      </c>
      <c r="P65" s="68">
        <f t="shared" si="55"/>
        <v>0</v>
      </c>
      <c r="Q65" s="67">
        <f t="shared" si="55"/>
        <v>0</v>
      </c>
      <c r="R65" s="67">
        <f t="shared" si="55"/>
        <v>8</v>
      </c>
      <c r="S65" s="67">
        <f t="shared" si="55"/>
        <v>664</v>
      </c>
      <c r="T65" s="67">
        <f t="shared" si="55"/>
        <v>591</v>
      </c>
      <c r="U65" s="67">
        <f t="shared" si="55"/>
        <v>0</v>
      </c>
      <c r="V65" s="67">
        <f t="shared" si="55"/>
        <v>0</v>
      </c>
      <c r="W65" s="67">
        <f t="shared" si="55"/>
        <v>0</v>
      </c>
      <c r="X65" s="67">
        <f t="shared" ref="X65:Z65" si="56">SUM(X55:X64)</f>
        <v>0</v>
      </c>
      <c r="Y65" s="67">
        <f t="shared" si="56"/>
        <v>0</v>
      </c>
      <c r="Z65" s="67">
        <f t="shared" si="56"/>
        <v>0</v>
      </c>
      <c r="AA65" s="67">
        <f t="shared" si="55"/>
        <v>0</v>
      </c>
      <c r="AB65" s="67">
        <f t="shared" si="55"/>
        <v>0</v>
      </c>
      <c r="AC65" s="67">
        <f t="shared" si="55"/>
        <v>0</v>
      </c>
      <c r="AD65" s="67">
        <f t="shared" si="55"/>
        <v>0</v>
      </c>
      <c r="AE65" s="67">
        <f t="shared" si="55"/>
        <v>0</v>
      </c>
      <c r="AF65" s="67">
        <f t="shared" si="55"/>
        <v>0</v>
      </c>
      <c r="AG65" s="67">
        <f t="shared" si="55"/>
        <v>0</v>
      </c>
      <c r="AH65" s="67">
        <f t="shared" si="55"/>
        <v>0</v>
      </c>
      <c r="AI65" s="77">
        <f t="shared" si="55"/>
        <v>0</v>
      </c>
    </row>
    <row r="66" spans="1:35" s="4" customFormat="1" ht="22.5" customHeight="1" x14ac:dyDescent="0.25">
      <c r="A66" s="164">
        <v>8</v>
      </c>
      <c r="B66" s="234" t="s">
        <v>63</v>
      </c>
      <c r="C66" s="167" t="s">
        <v>63</v>
      </c>
      <c r="D66" s="18" t="s">
        <v>63</v>
      </c>
      <c r="E66" s="28" t="s">
        <v>77</v>
      </c>
      <c r="F66" s="28" t="s">
        <v>5</v>
      </c>
      <c r="G66" s="29" t="s">
        <v>6</v>
      </c>
      <c r="H66" s="28">
        <v>120</v>
      </c>
      <c r="I66" s="169">
        <v>110</v>
      </c>
      <c r="J66" s="169">
        <v>20</v>
      </c>
      <c r="K66" s="169">
        <v>0</v>
      </c>
      <c r="L66" s="194">
        <v>1</v>
      </c>
      <c r="M66" s="195">
        <v>4</v>
      </c>
      <c r="N66" s="179">
        <v>6</v>
      </c>
      <c r="O66" s="179">
        <v>1</v>
      </c>
      <c r="P66" s="179">
        <v>0</v>
      </c>
      <c r="Q66" s="179">
        <v>1</v>
      </c>
      <c r="R66" s="179">
        <v>10</v>
      </c>
      <c r="S66" s="179">
        <f>I66+J66+K66+L66+M66+N66+O66+Q66+P66+R66</f>
        <v>153</v>
      </c>
      <c r="T66" s="179">
        <f>H66+H67-S66</f>
        <v>67</v>
      </c>
      <c r="U66" s="182">
        <v>0</v>
      </c>
      <c r="V66" s="182">
        <v>0</v>
      </c>
      <c r="W66" s="181">
        <v>0</v>
      </c>
      <c r="X66" s="182">
        <v>0</v>
      </c>
      <c r="Y66" s="182">
        <v>0</v>
      </c>
      <c r="Z66" s="181">
        <v>0</v>
      </c>
      <c r="AA66" s="182"/>
      <c r="AB66" s="182"/>
      <c r="AC66" s="181">
        <v>0</v>
      </c>
      <c r="AD66" s="182"/>
      <c r="AE66" s="182"/>
      <c r="AF66" s="181">
        <v>0</v>
      </c>
      <c r="AG66" s="182"/>
      <c r="AH66" s="182"/>
      <c r="AI66" s="187">
        <v>0</v>
      </c>
    </row>
    <row r="67" spans="1:35" s="4" customFormat="1" ht="22.5" customHeight="1" x14ac:dyDescent="0.25">
      <c r="A67" s="164"/>
      <c r="B67" s="234"/>
      <c r="C67" s="167"/>
      <c r="D67" s="18" t="s">
        <v>64</v>
      </c>
      <c r="E67" s="28" t="s">
        <v>77</v>
      </c>
      <c r="F67" s="28" t="s">
        <v>5</v>
      </c>
      <c r="G67" s="29" t="s">
        <v>6</v>
      </c>
      <c r="H67" s="28">
        <v>100</v>
      </c>
      <c r="I67" s="169"/>
      <c r="J67" s="169"/>
      <c r="K67" s="169"/>
      <c r="L67" s="194"/>
      <c r="M67" s="183"/>
      <c r="N67" s="168"/>
      <c r="O67" s="168"/>
      <c r="P67" s="168"/>
      <c r="Q67" s="168"/>
      <c r="R67" s="168"/>
      <c r="S67" s="168"/>
      <c r="T67" s="168"/>
      <c r="U67" s="182"/>
      <c r="V67" s="182"/>
      <c r="W67" s="181"/>
      <c r="X67" s="182"/>
      <c r="Y67" s="182"/>
      <c r="Z67" s="181"/>
      <c r="AA67" s="182"/>
      <c r="AB67" s="182"/>
      <c r="AC67" s="181"/>
      <c r="AD67" s="182"/>
      <c r="AE67" s="182"/>
      <c r="AF67" s="181"/>
      <c r="AG67" s="182"/>
      <c r="AH67" s="182"/>
      <c r="AI67" s="187"/>
    </row>
    <row r="68" spans="1:35" s="12" customFormat="1" ht="18" x14ac:dyDescent="0.25">
      <c r="A68" s="165"/>
      <c r="B68" s="188" t="s">
        <v>90</v>
      </c>
      <c r="C68" s="188"/>
      <c r="D68" s="188"/>
      <c r="E68" s="189"/>
      <c r="F68" s="188"/>
      <c r="G68" s="188"/>
      <c r="H68" s="188"/>
      <c r="I68" s="67">
        <f t="shared" ref="I68:O68" si="57">SUM(I66:I67)</f>
        <v>110</v>
      </c>
      <c r="J68" s="67">
        <f t="shared" si="57"/>
        <v>20</v>
      </c>
      <c r="K68" s="67">
        <f t="shared" si="57"/>
        <v>0</v>
      </c>
      <c r="L68" s="77">
        <f t="shared" si="57"/>
        <v>1</v>
      </c>
      <c r="M68" s="80">
        <f t="shared" si="57"/>
        <v>4</v>
      </c>
      <c r="N68" s="67">
        <f t="shared" si="57"/>
        <v>6</v>
      </c>
      <c r="O68" s="67">
        <f t="shared" si="57"/>
        <v>1</v>
      </c>
      <c r="P68" s="67">
        <f t="shared" ref="P68:AI68" si="58">SUM(P66:P67)</f>
        <v>0</v>
      </c>
      <c r="Q68" s="67">
        <f t="shared" si="58"/>
        <v>1</v>
      </c>
      <c r="R68" s="67">
        <f t="shared" si="58"/>
        <v>10</v>
      </c>
      <c r="S68" s="67">
        <f t="shared" si="58"/>
        <v>153</v>
      </c>
      <c r="T68" s="67">
        <f t="shared" si="58"/>
        <v>67</v>
      </c>
      <c r="U68" s="67">
        <f t="shared" si="58"/>
        <v>0</v>
      </c>
      <c r="V68" s="67">
        <f t="shared" si="58"/>
        <v>0</v>
      </c>
      <c r="W68" s="67">
        <f t="shared" si="58"/>
        <v>0</v>
      </c>
      <c r="X68" s="67">
        <f t="shared" ref="X68:Z68" si="59">SUM(X66:X67)</f>
        <v>0</v>
      </c>
      <c r="Y68" s="67">
        <f t="shared" si="59"/>
        <v>0</v>
      </c>
      <c r="Z68" s="67">
        <f t="shared" si="59"/>
        <v>0</v>
      </c>
      <c r="AA68" s="67">
        <f t="shared" si="58"/>
        <v>0</v>
      </c>
      <c r="AB68" s="67">
        <f t="shared" si="58"/>
        <v>0</v>
      </c>
      <c r="AC68" s="67">
        <f t="shared" si="58"/>
        <v>0</v>
      </c>
      <c r="AD68" s="67">
        <f t="shared" si="58"/>
        <v>0</v>
      </c>
      <c r="AE68" s="67">
        <f t="shared" si="58"/>
        <v>0</v>
      </c>
      <c r="AF68" s="67">
        <f t="shared" si="58"/>
        <v>0</v>
      </c>
      <c r="AG68" s="67">
        <f t="shared" si="58"/>
        <v>0</v>
      </c>
      <c r="AH68" s="67">
        <f t="shared" si="58"/>
        <v>0</v>
      </c>
      <c r="AI68" s="77">
        <f t="shared" si="58"/>
        <v>0</v>
      </c>
    </row>
    <row r="69" spans="1:35" s="4" customFormat="1" ht="15" customHeight="1" x14ac:dyDescent="0.25">
      <c r="A69" s="164">
        <v>9</v>
      </c>
      <c r="B69" s="247" t="s">
        <v>97</v>
      </c>
      <c r="C69" s="167" t="s">
        <v>65</v>
      </c>
      <c r="D69" s="18" t="s">
        <v>65</v>
      </c>
      <c r="E69" s="28" t="s">
        <v>77</v>
      </c>
      <c r="F69" s="28" t="s">
        <v>5</v>
      </c>
      <c r="G69" s="29" t="s">
        <v>6</v>
      </c>
      <c r="H69" s="28">
        <v>230</v>
      </c>
      <c r="I69" s="30">
        <v>125</v>
      </c>
      <c r="J69" s="30">
        <v>90</v>
      </c>
      <c r="K69" s="30">
        <v>0</v>
      </c>
      <c r="L69" s="95">
        <f>2+1</f>
        <v>3</v>
      </c>
      <c r="M69" s="32">
        <v>1</v>
      </c>
      <c r="N69" s="30">
        <v>0</v>
      </c>
      <c r="O69" s="30">
        <v>1</v>
      </c>
      <c r="P69" s="30">
        <v>0</v>
      </c>
      <c r="Q69" s="30">
        <v>1</v>
      </c>
      <c r="R69" s="30">
        <v>1</v>
      </c>
      <c r="S69" s="30">
        <f>SUM(I69:R69)</f>
        <v>222</v>
      </c>
      <c r="T69" s="30">
        <f>H69-S69</f>
        <v>8</v>
      </c>
      <c r="U69" s="182">
        <v>1</v>
      </c>
      <c r="V69" s="182">
        <v>0</v>
      </c>
      <c r="W69" s="215">
        <f t="shared" ref="W69" si="60">SUM(U69:V69)</f>
        <v>1</v>
      </c>
      <c r="X69" s="182">
        <v>3</v>
      </c>
      <c r="Y69" s="182">
        <v>0</v>
      </c>
      <c r="Z69" s="215">
        <f t="shared" ref="Z69" si="61">SUM(X69:Y69)</f>
        <v>3</v>
      </c>
      <c r="AA69" s="182"/>
      <c r="AB69" s="182"/>
      <c r="AC69" s="215">
        <f t="shared" ref="AC69" si="62">SUM(AA69:AB69)</f>
        <v>0</v>
      </c>
      <c r="AD69" s="182"/>
      <c r="AE69" s="182"/>
      <c r="AF69" s="215">
        <f t="shared" ref="AF69" si="63">SUM(AD69:AE69)</f>
        <v>0</v>
      </c>
      <c r="AG69" s="182"/>
      <c r="AH69" s="182"/>
      <c r="AI69" s="218">
        <f t="shared" ref="AI69" si="64">SUM(AG69:AH69)</f>
        <v>0</v>
      </c>
    </row>
    <row r="70" spans="1:35" s="4" customFormat="1" ht="15" customHeight="1" x14ac:dyDescent="0.25">
      <c r="A70" s="164"/>
      <c r="B70" s="247"/>
      <c r="C70" s="167"/>
      <c r="D70" s="18" t="s">
        <v>65</v>
      </c>
      <c r="E70" s="28" t="s">
        <v>77</v>
      </c>
      <c r="F70" s="28" t="s">
        <v>5</v>
      </c>
      <c r="G70" s="29" t="s">
        <v>26</v>
      </c>
      <c r="H70" s="28">
        <v>100</v>
      </c>
      <c r="I70" s="30">
        <v>0</v>
      </c>
      <c r="J70" s="30">
        <v>0</v>
      </c>
      <c r="K70" s="30">
        <v>100</v>
      </c>
      <c r="L70" s="95">
        <v>0</v>
      </c>
      <c r="M70" s="32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f>SUM(I70:R70)</f>
        <v>100</v>
      </c>
      <c r="T70" s="30">
        <f>H70-S70</f>
        <v>0</v>
      </c>
      <c r="U70" s="182"/>
      <c r="V70" s="182"/>
      <c r="W70" s="217"/>
      <c r="X70" s="182"/>
      <c r="Y70" s="182"/>
      <c r="Z70" s="217"/>
      <c r="AA70" s="182"/>
      <c r="AB70" s="182"/>
      <c r="AC70" s="217"/>
      <c r="AD70" s="182"/>
      <c r="AE70" s="182"/>
      <c r="AF70" s="217"/>
      <c r="AG70" s="182"/>
      <c r="AH70" s="182"/>
      <c r="AI70" s="220"/>
    </row>
    <row r="71" spans="1:35" s="4" customFormat="1" ht="6.75" customHeight="1" x14ac:dyDescent="0.25">
      <c r="A71" s="164"/>
      <c r="B71" s="247"/>
      <c r="C71" s="167" t="s">
        <v>66</v>
      </c>
      <c r="D71" s="18" t="s">
        <v>67</v>
      </c>
      <c r="E71" s="28" t="s">
        <v>77</v>
      </c>
      <c r="F71" s="28" t="s">
        <v>5</v>
      </c>
      <c r="G71" s="29" t="s">
        <v>6</v>
      </c>
      <c r="H71" s="28">
        <v>125</v>
      </c>
      <c r="I71" s="179">
        <v>190</v>
      </c>
      <c r="J71" s="179">
        <f>35+30</f>
        <v>65</v>
      </c>
      <c r="K71" s="179">
        <v>0</v>
      </c>
      <c r="L71" s="208">
        <v>1</v>
      </c>
      <c r="M71" s="195">
        <v>0</v>
      </c>
      <c r="N71" s="179">
        <v>0</v>
      </c>
      <c r="O71" s="179">
        <v>1</v>
      </c>
      <c r="P71" s="179">
        <v>0</v>
      </c>
      <c r="Q71" s="179">
        <v>0</v>
      </c>
      <c r="R71" s="179">
        <v>1</v>
      </c>
      <c r="S71" s="179">
        <f>SUM(I71:R71)</f>
        <v>258</v>
      </c>
      <c r="T71" s="179">
        <f>H71+H72+H73+H74-S71</f>
        <v>117</v>
      </c>
      <c r="U71" s="182">
        <v>0</v>
      </c>
      <c r="V71" s="182">
        <v>0</v>
      </c>
      <c r="W71" s="215">
        <f>SUM(U71:V71)</f>
        <v>0</v>
      </c>
      <c r="X71" s="182">
        <v>0</v>
      </c>
      <c r="Y71" s="182">
        <v>0</v>
      </c>
      <c r="Z71" s="215">
        <f>SUM(X71:Y71)</f>
        <v>0</v>
      </c>
      <c r="AA71" s="182"/>
      <c r="AB71" s="182"/>
      <c r="AC71" s="215">
        <f>SUM(AA71:AB71)</f>
        <v>0</v>
      </c>
      <c r="AD71" s="182"/>
      <c r="AE71" s="182"/>
      <c r="AF71" s="215">
        <f>SUM(AD71:AE71)</f>
        <v>0</v>
      </c>
      <c r="AG71" s="182"/>
      <c r="AH71" s="182"/>
      <c r="AI71" s="218">
        <f>SUM(AG71:AH71)</f>
        <v>0</v>
      </c>
    </row>
    <row r="72" spans="1:35" s="4" customFormat="1" ht="6.75" customHeight="1" x14ac:dyDescent="0.25">
      <c r="A72" s="164"/>
      <c r="B72" s="247"/>
      <c r="C72" s="167"/>
      <c r="D72" s="18" t="s">
        <v>107</v>
      </c>
      <c r="E72" s="28" t="s">
        <v>77</v>
      </c>
      <c r="F72" s="28" t="s">
        <v>7</v>
      </c>
      <c r="G72" s="29" t="s">
        <v>6</v>
      </c>
      <c r="H72" s="28">
        <v>60</v>
      </c>
      <c r="I72" s="180"/>
      <c r="J72" s="180"/>
      <c r="K72" s="180"/>
      <c r="L72" s="185"/>
      <c r="M72" s="196"/>
      <c r="N72" s="180"/>
      <c r="O72" s="180"/>
      <c r="P72" s="180"/>
      <c r="Q72" s="180"/>
      <c r="R72" s="180"/>
      <c r="S72" s="180"/>
      <c r="T72" s="180"/>
      <c r="U72" s="182"/>
      <c r="V72" s="182"/>
      <c r="W72" s="216"/>
      <c r="X72" s="182"/>
      <c r="Y72" s="182"/>
      <c r="Z72" s="216"/>
      <c r="AA72" s="182"/>
      <c r="AB72" s="182"/>
      <c r="AC72" s="216"/>
      <c r="AD72" s="182"/>
      <c r="AE72" s="182"/>
      <c r="AF72" s="216"/>
      <c r="AG72" s="182"/>
      <c r="AH72" s="182"/>
      <c r="AI72" s="219"/>
    </row>
    <row r="73" spans="1:35" s="4" customFormat="1" ht="6.75" customHeight="1" x14ac:dyDescent="0.25">
      <c r="A73" s="164"/>
      <c r="B73" s="247"/>
      <c r="C73" s="167"/>
      <c r="D73" s="18" t="s">
        <v>68</v>
      </c>
      <c r="E73" s="28" t="s">
        <v>77</v>
      </c>
      <c r="F73" s="28" t="s">
        <v>5</v>
      </c>
      <c r="G73" s="29" t="s">
        <v>6</v>
      </c>
      <c r="H73" s="28">
        <v>70</v>
      </c>
      <c r="I73" s="180"/>
      <c r="J73" s="180"/>
      <c r="K73" s="180"/>
      <c r="L73" s="185"/>
      <c r="M73" s="196"/>
      <c r="N73" s="180"/>
      <c r="O73" s="180"/>
      <c r="P73" s="180"/>
      <c r="Q73" s="180"/>
      <c r="R73" s="180"/>
      <c r="S73" s="180"/>
      <c r="T73" s="180"/>
      <c r="U73" s="182"/>
      <c r="V73" s="182"/>
      <c r="W73" s="216"/>
      <c r="X73" s="182"/>
      <c r="Y73" s="182"/>
      <c r="Z73" s="216"/>
      <c r="AA73" s="182"/>
      <c r="AB73" s="182"/>
      <c r="AC73" s="216"/>
      <c r="AD73" s="182"/>
      <c r="AE73" s="182"/>
      <c r="AF73" s="216"/>
      <c r="AG73" s="182"/>
      <c r="AH73" s="182"/>
      <c r="AI73" s="219"/>
    </row>
    <row r="74" spans="1:35" s="4" customFormat="1" ht="6.75" customHeight="1" x14ac:dyDescent="0.25">
      <c r="A74" s="164"/>
      <c r="B74" s="247"/>
      <c r="C74" s="167"/>
      <c r="D74" s="41" t="s">
        <v>85</v>
      </c>
      <c r="E74" s="28" t="s">
        <v>77</v>
      </c>
      <c r="F74" s="28" t="s">
        <v>5</v>
      </c>
      <c r="G74" s="29" t="s">
        <v>6</v>
      </c>
      <c r="H74" s="28">
        <v>120</v>
      </c>
      <c r="I74" s="168"/>
      <c r="J74" s="168"/>
      <c r="K74" s="168"/>
      <c r="L74" s="186"/>
      <c r="M74" s="183"/>
      <c r="N74" s="168"/>
      <c r="O74" s="168"/>
      <c r="P74" s="168"/>
      <c r="Q74" s="168"/>
      <c r="R74" s="168"/>
      <c r="S74" s="168"/>
      <c r="T74" s="168"/>
      <c r="U74" s="182"/>
      <c r="V74" s="182"/>
      <c r="W74" s="216"/>
      <c r="X74" s="182"/>
      <c r="Y74" s="182"/>
      <c r="Z74" s="216"/>
      <c r="AA74" s="182"/>
      <c r="AB74" s="182"/>
      <c r="AC74" s="216"/>
      <c r="AD74" s="182"/>
      <c r="AE74" s="182"/>
      <c r="AF74" s="216"/>
      <c r="AG74" s="182"/>
      <c r="AH74" s="182"/>
      <c r="AI74" s="219"/>
    </row>
    <row r="75" spans="1:35" s="4" customFormat="1" ht="19.5" customHeight="1" x14ac:dyDescent="0.25">
      <c r="A75" s="164"/>
      <c r="B75" s="247"/>
      <c r="C75" s="167"/>
      <c r="D75" s="41" t="s">
        <v>85</v>
      </c>
      <c r="E75" s="28" t="s">
        <v>77</v>
      </c>
      <c r="F75" s="28" t="s">
        <v>7</v>
      </c>
      <c r="G75" s="29" t="s">
        <v>26</v>
      </c>
      <c r="H75" s="28">
        <v>60</v>
      </c>
      <c r="I75" s="30">
        <v>0</v>
      </c>
      <c r="J75" s="30">
        <v>0</v>
      </c>
      <c r="K75" s="30">
        <v>60</v>
      </c>
      <c r="L75" s="95">
        <v>0</v>
      </c>
      <c r="M75" s="32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f>SUM(I75:R75)</f>
        <v>60</v>
      </c>
      <c r="T75" s="30">
        <f>H75-S75</f>
        <v>0</v>
      </c>
      <c r="U75" s="182"/>
      <c r="V75" s="182"/>
      <c r="W75" s="217"/>
      <c r="X75" s="182"/>
      <c r="Y75" s="182"/>
      <c r="Z75" s="217"/>
      <c r="AA75" s="182"/>
      <c r="AB75" s="182"/>
      <c r="AC75" s="217"/>
      <c r="AD75" s="182"/>
      <c r="AE75" s="182"/>
      <c r="AF75" s="217"/>
      <c r="AG75" s="182"/>
      <c r="AH75" s="182"/>
      <c r="AI75" s="220"/>
    </row>
    <row r="76" spans="1:35" s="12" customFormat="1" ht="18.75" thickBot="1" x14ac:dyDescent="0.3">
      <c r="A76" s="165"/>
      <c r="B76" s="188" t="s">
        <v>90</v>
      </c>
      <c r="C76" s="188"/>
      <c r="D76" s="188"/>
      <c r="E76" s="189"/>
      <c r="F76" s="188"/>
      <c r="G76" s="188"/>
      <c r="H76" s="188"/>
      <c r="I76" s="67">
        <f>SUM(I69:I75)</f>
        <v>315</v>
      </c>
      <c r="J76" s="67">
        <f>SUM(J69:J75)</f>
        <v>155</v>
      </c>
      <c r="K76" s="67">
        <f t="shared" ref="K76:AI76" si="65">SUM(K69:K75)</f>
        <v>160</v>
      </c>
      <c r="L76" s="77">
        <f t="shared" si="65"/>
        <v>4</v>
      </c>
      <c r="M76" s="80">
        <f t="shared" si="65"/>
        <v>1</v>
      </c>
      <c r="N76" s="67">
        <f t="shared" si="65"/>
        <v>0</v>
      </c>
      <c r="O76" s="67">
        <f t="shared" si="65"/>
        <v>2</v>
      </c>
      <c r="P76" s="67">
        <f t="shared" si="65"/>
        <v>0</v>
      </c>
      <c r="Q76" s="67">
        <f t="shared" si="65"/>
        <v>1</v>
      </c>
      <c r="R76" s="67">
        <f t="shared" si="65"/>
        <v>2</v>
      </c>
      <c r="S76" s="67">
        <f t="shared" si="65"/>
        <v>640</v>
      </c>
      <c r="T76" s="67">
        <f t="shared" si="65"/>
        <v>125</v>
      </c>
      <c r="U76" s="67">
        <f t="shared" si="65"/>
        <v>1</v>
      </c>
      <c r="V76" s="67">
        <f t="shared" si="65"/>
        <v>0</v>
      </c>
      <c r="W76" s="67">
        <f t="shared" si="65"/>
        <v>1</v>
      </c>
      <c r="X76" s="67">
        <f t="shared" ref="X76:Z76" si="66">SUM(X69:X75)</f>
        <v>3</v>
      </c>
      <c r="Y76" s="67">
        <f t="shared" si="66"/>
        <v>0</v>
      </c>
      <c r="Z76" s="67">
        <f t="shared" si="66"/>
        <v>3</v>
      </c>
      <c r="AA76" s="67">
        <f t="shared" si="65"/>
        <v>0</v>
      </c>
      <c r="AB76" s="67">
        <f t="shared" si="65"/>
        <v>0</v>
      </c>
      <c r="AC76" s="67">
        <f t="shared" si="65"/>
        <v>0</v>
      </c>
      <c r="AD76" s="67">
        <f t="shared" si="65"/>
        <v>0</v>
      </c>
      <c r="AE76" s="67">
        <f t="shared" si="65"/>
        <v>0</v>
      </c>
      <c r="AF76" s="67">
        <f t="shared" si="65"/>
        <v>0</v>
      </c>
      <c r="AG76" s="67">
        <f t="shared" si="65"/>
        <v>0</v>
      </c>
      <c r="AH76" s="67">
        <f t="shared" si="65"/>
        <v>0</v>
      </c>
      <c r="AI76" s="77">
        <f t="shared" si="65"/>
        <v>0</v>
      </c>
    </row>
    <row r="77" spans="1:35" s="4" customFormat="1" ht="21" thickBot="1" x14ac:dyDescent="0.3">
      <c r="A77" s="227" t="s">
        <v>91</v>
      </c>
      <c r="B77" s="228"/>
      <c r="C77" s="228"/>
      <c r="D77" s="228"/>
      <c r="E77" s="228"/>
      <c r="F77" s="228"/>
      <c r="G77" s="228"/>
      <c r="H77" s="228"/>
      <c r="I77" s="71" t="e">
        <f>SUM(#REF!,#REF!,I76,I68,I65,#REF!,#REF!,I54,#REF!,I45,I34,I31,I15,#REF!,I12)</f>
        <v>#REF!</v>
      </c>
      <c r="J77" s="71" t="e">
        <f>SUM(#REF!,#REF!,J76,J68,J65,#REF!,#REF!,J54,#REF!,J45,J34,J31,J15,#REF!,J12)</f>
        <v>#REF!</v>
      </c>
      <c r="K77" s="72" t="e">
        <f>SUM(#REF!,#REF!,K76,K68,K65,#REF!,#REF!,K54,#REF!,K45,K34,K31,K15,#REF!,K12)</f>
        <v>#REF!</v>
      </c>
      <c r="L77" s="99">
        <f>SUM(L76,L68,L65,L54,L45,L34,L31,L15,L12)</f>
        <v>25</v>
      </c>
      <c r="M77" s="92" t="e">
        <f>SUM(#REF!,#REF!,M76,M68,M65,#REF!,#REF!,M54,#REF!,M45,M34,M31,M15,#REF!,M12)</f>
        <v>#REF!</v>
      </c>
      <c r="N77" s="71" t="e">
        <f>SUM(#REF!,#REF!,N76,N68,N65,#REF!,#REF!,N54,#REF!,N45,N34,N31,N15,#REF!,N12)</f>
        <v>#REF!</v>
      </c>
      <c r="O77" s="72" t="e">
        <f>SUM(#REF!,#REF!,O76,O68,O65,#REF!,#REF!,O54,#REF!,O45,O34,O31,O15,#REF!,O12)</f>
        <v>#REF!</v>
      </c>
      <c r="P77" s="72" t="e">
        <f>SUM(#REF!,#REF!,P76,P68,P65,#REF!,#REF!,P54,#REF!,P45,P34,P31,P15,#REF!,P12)</f>
        <v>#REF!</v>
      </c>
      <c r="Q77" s="71" t="e">
        <f>SUM(#REF!,#REF!,Q76,Q68,Q65,#REF!,#REF!,Q54,#REF!,Q45,Q34,Q31,Q15,#REF!,Q12)</f>
        <v>#REF!</v>
      </c>
      <c r="R77" s="71" t="e">
        <f>SUM(#REF!,#REF!,R76,R68,R65,#REF!,#REF!,R54,#REF!,R45,R34,R31,R15,#REF!,R12)</f>
        <v>#REF!</v>
      </c>
      <c r="S77" s="71" t="e">
        <f>SUM(#REF!,#REF!,S76,S68,S65,#REF!,#REF!,S54,#REF!,S45,S34,S31,S15,#REF!,S12)</f>
        <v>#REF!</v>
      </c>
      <c r="T77" s="72" t="e">
        <f>SUM(#REF!,#REF!,T76,T68,T65,#REF!,#REF!,T54,#REF!,T45,T34,T31,T15,#REF!,T12)</f>
        <v>#REF!</v>
      </c>
      <c r="U77" s="73">
        <f>SUM(U76,U68,U65,U54,U45,U34,U31,U15,U12)</f>
        <v>4</v>
      </c>
      <c r="V77" s="73">
        <f t="shared" ref="V77:W77" si="67">SUM(V76,V68,V65,V54,V45,V34,V31,V15,V12)</f>
        <v>0</v>
      </c>
      <c r="W77" s="86">
        <f t="shared" si="67"/>
        <v>4</v>
      </c>
      <c r="X77" s="73">
        <f>SUM(X76,X68,X65,X54,X45,X34,X31,X15,X12)</f>
        <v>9</v>
      </c>
      <c r="Y77" s="73">
        <f t="shared" ref="Y77:Z77" si="68">SUM(Y76,Y68,Y65,Y54,Y45,Y34,Y31,Y15,Y12)</f>
        <v>0</v>
      </c>
      <c r="Z77" s="86">
        <f t="shared" si="68"/>
        <v>9</v>
      </c>
      <c r="AA77" s="73" t="e">
        <f>SUM(#REF!,#REF!,AA76,AA68,AA65,#REF!,#REF!,AA54,#REF!,AA45,AA34,AA31,AA15,#REF!,AA12)</f>
        <v>#REF!</v>
      </c>
      <c r="AB77" s="73" t="e">
        <f>SUM(#REF!,#REF!,AB76,AB68,AB65,#REF!,#REF!,AB54,#REF!,AB45,AB34,AB31,AB15,#REF!,AB12)</f>
        <v>#REF!</v>
      </c>
      <c r="AC77" s="86" t="e">
        <f>SUM(#REF!,#REF!,AC76,AC68,AC65,#REF!,#REF!,AC54,#REF!,AC45,AC34,AC31,AC15,#REF!,AC12)</f>
        <v>#REF!</v>
      </c>
      <c r="AD77" s="73" t="e">
        <f>SUM(#REF!,#REF!,AD76,AD68,AD65,#REF!,#REF!,AD54,#REF!,AD45,AD34,AD31,AD15,#REF!,AD12)</f>
        <v>#REF!</v>
      </c>
      <c r="AE77" s="73" t="e">
        <f>SUM(#REF!,#REF!,AE76,AE68,AE65,#REF!,#REF!,AE54,#REF!,AE45,AE34,AE31,AE15,#REF!,AE12)</f>
        <v>#REF!</v>
      </c>
      <c r="AF77" s="86" t="e">
        <f>SUM(#REF!,#REF!,AF76,AF68,AF65,#REF!,#REF!,AF54,#REF!,AF45,AF34,AF31,AF15,#REF!,AF12)</f>
        <v>#REF!</v>
      </c>
      <c r="AG77" s="73" t="e">
        <f>SUM(#REF!,#REF!,AG76,AG68,AG65,#REF!,#REF!,AG54,#REF!,AG45,AG34,AG31,AG15,#REF!,AG12)</f>
        <v>#REF!</v>
      </c>
      <c r="AH77" s="73" t="e">
        <f>SUM(#REF!,#REF!,AH76,AH68,AH65,#REF!,#REF!,AH54,#REF!,AH45,AH34,AH31,AH15,#REF!,AH12)</f>
        <v>#REF!</v>
      </c>
      <c r="AI77" s="89" t="e">
        <f>SUM(#REF!,#REF!,AI76,AI68,AI65,#REF!,#REF!,AI54,#REF!,AI45,AI34,AI31,AI15,#REF!,AI12)</f>
        <v>#REF!</v>
      </c>
    </row>
    <row r="78" spans="1:35" x14ac:dyDescent="0.25">
      <c r="A78" s="42"/>
      <c r="B78" s="65"/>
      <c r="C78" s="59"/>
      <c r="D78" s="44"/>
      <c r="E78" s="43"/>
      <c r="F78" s="45"/>
      <c r="G78" s="46"/>
      <c r="H78" s="45"/>
      <c r="I78" s="47"/>
      <c r="J78" s="48" t="e">
        <f>SUM(J77:K77)</f>
        <v>#REF!</v>
      </c>
      <c r="K78" s="48"/>
      <c r="L78" s="47"/>
      <c r="M78" s="47">
        <v>70</v>
      </c>
      <c r="N78" s="48">
        <v>82</v>
      </c>
      <c r="O78" s="48"/>
      <c r="P78" s="48"/>
      <c r="Q78" s="47"/>
      <c r="R78" s="47"/>
      <c r="S78" s="47"/>
      <c r="T78" s="47"/>
      <c r="U78" s="43"/>
      <c r="V78" s="43"/>
      <c r="W78" s="43"/>
    </row>
    <row r="79" spans="1:35" x14ac:dyDescent="0.25">
      <c r="A79" s="42"/>
      <c r="B79" s="65"/>
      <c r="C79" s="59"/>
      <c r="D79" s="44"/>
      <c r="E79" s="43"/>
      <c r="F79" s="45"/>
      <c r="G79" s="46"/>
      <c r="H79" s="45"/>
      <c r="I79" s="47"/>
      <c r="J79" s="48"/>
      <c r="K79" s="48"/>
      <c r="L79" s="47"/>
      <c r="M79" s="47" t="e">
        <f>M78-M77</f>
        <v>#REF!</v>
      </c>
      <c r="N79" s="47" t="e">
        <f>N78-N77</f>
        <v>#REF!</v>
      </c>
      <c r="O79" s="48"/>
      <c r="P79" s="48"/>
      <c r="Q79" s="47"/>
      <c r="R79" s="47"/>
      <c r="S79" s="47"/>
      <c r="T79" s="47"/>
      <c r="U79" s="43"/>
      <c r="V79" s="43"/>
      <c r="W79" s="43"/>
    </row>
    <row r="80" spans="1:35" x14ac:dyDescent="0.25">
      <c r="A80" s="42"/>
      <c r="B80" s="65"/>
      <c r="C80" s="59"/>
      <c r="D80" s="44"/>
      <c r="E80" s="43"/>
      <c r="F80" s="45"/>
      <c r="G80" s="46"/>
      <c r="H80" s="45">
        <f>SUM(H9:H78)</f>
        <v>7400</v>
      </c>
      <c r="I80" s="47"/>
      <c r="J80" s="48"/>
      <c r="K80" s="48"/>
      <c r="L80" s="47"/>
      <c r="M80" s="47"/>
      <c r="N80" s="48"/>
      <c r="O80" s="48"/>
      <c r="P80" s="48"/>
      <c r="Q80" s="47"/>
      <c r="R80" s="47"/>
      <c r="S80" s="47" t="e">
        <f>S77+T77</f>
        <v>#REF!</v>
      </c>
      <c r="T80" s="47"/>
      <c r="U80" s="43"/>
      <c r="V80" s="43"/>
      <c r="W80" s="43"/>
    </row>
    <row r="81" spans="1:23" x14ac:dyDescent="0.25">
      <c r="A81" s="42"/>
      <c r="B81" s="65"/>
      <c r="C81" s="59"/>
      <c r="D81" s="44"/>
      <c r="E81" s="43"/>
      <c r="F81" s="45"/>
      <c r="G81" s="46"/>
      <c r="H81" s="45"/>
      <c r="I81" s="47"/>
      <c r="J81" s="48"/>
      <c r="K81" s="48"/>
      <c r="L81" s="47"/>
      <c r="M81" s="47" t="e">
        <f>M77+N77</f>
        <v>#REF!</v>
      </c>
      <c r="N81" s="48"/>
      <c r="O81" s="48"/>
      <c r="P81" s="48"/>
      <c r="Q81" s="47"/>
      <c r="R81" s="47"/>
      <c r="S81" s="47"/>
      <c r="T81" s="47"/>
      <c r="U81" s="43"/>
      <c r="V81" s="43"/>
      <c r="W81" s="43"/>
    </row>
  </sheetData>
  <mergeCells count="392">
    <mergeCell ref="A46:A54"/>
    <mergeCell ref="B46:B53"/>
    <mergeCell ref="C46:C50"/>
    <mergeCell ref="I46:I50"/>
    <mergeCell ref="J46:J50"/>
    <mergeCell ref="M9:M10"/>
    <mergeCell ref="A77:H77"/>
    <mergeCell ref="B76:H76"/>
    <mergeCell ref="A66:A68"/>
    <mergeCell ref="B66:B67"/>
    <mergeCell ref="C66:C67"/>
    <mergeCell ref="I66:I67"/>
    <mergeCell ref="J66:J67"/>
    <mergeCell ref="A55:A65"/>
    <mergeCell ref="B55:B64"/>
    <mergeCell ref="C55:C61"/>
    <mergeCell ref="I55:I61"/>
    <mergeCell ref="J55:J61"/>
    <mergeCell ref="K55:K61"/>
    <mergeCell ref="L55:L61"/>
    <mergeCell ref="M55:M61"/>
    <mergeCell ref="I39:I40"/>
    <mergeCell ref="J39:J40"/>
    <mergeCell ref="K39:K40"/>
    <mergeCell ref="AG69:AG70"/>
    <mergeCell ref="AH69:AH70"/>
    <mergeCell ref="Z71:Z75"/>
    <mergeCell ref="AA71:AA75"/>
    <mergeCell ref="AB71:AB75"/>
    <mergeCell ref="AC71:AC75"/>
    <mergeCell ref="AD71:AD75"/>
    <mergeCell ref="AE71:AE75"/>
    <mergeCell ref="T71:T74"/>
    <mergeCell ref="U71:U75"/>
    <mergeCell ref="V71:V75"/>
    <mergeCell ref="W71:W75"/>
    <mergeCell ref="X71:X75"/>
    <mergeCell ref="Y71:Y75"/>
    <mergeCell ref="AI69:AI70"/>
    <mergeCell ref="C71:C75"/>
    <mergeCell ref="I71:I74"/>
    <mergeCell ref="J71:J74"/>
    <mergeCell ref="K71:K74"/>
    <mergeCell ref="L71:L74"/>
    <mergeCell ref="M71:M74"/>
    <mergeCell ref="Z69:Z70"/>
    <mergeCell ref="AA69:AA70"/>
    <mergeCell ref="AB69:AB70"/>
    <mergeCell ref="AC69:AC70"/>
    <mergeCell ref="AD69:AD70"/>
    <mergeCell ref="AE69:AE70"/>
    <mergeCell ref="AF71:AF75"/>
    <mergeCell ref="AG71:AG75"/>
    <mergeCell ref="AH71:AH75"/>
    <mergeCell ref="AI71:AI75"/>
    <mergeCell ref="N71:N74"/>
    <mergeCell ref="O71:O74"/>
    <mergeCell ref="P71:P74"/>
    <mergeCell ref="Q71:Q74"/>
    <mergeCell ref="R71:R74"/>
    <mergeCell ref="S71:S74"/>
    <mergeCell ref="AF69:AF70"/>
    <mergeCell ref="AF55:AF61"/>
    <mergeCell ref="AG55:AG61"/>
    <mergeCell ref="AH55:AH61"/>
    <mergeCell ref="S55:S61"/>
    <mergeCell ref="AI66:AI67"/>
    <mergeCell ref="B68:H68"/>
    <mergeCell ref="A69:A76"/>
    <mergeCell ref="B69:B75"/>
    <mergeCell ref="C69:C70"/>
    <mergeCell ref="U69:U70"/>
    <mergeCell ref="V69:V70"/>
    <mergeCell ref="W69:W70"/>
    <mergeCell ref="X69:X70"/>
    <mergeCell ref="Y69:Y70"/>
    <mergeCell ref="AC66:AC67"/>
    <mergeCell ref="AD66:AD67"/>
    <mergeCell ref="AE66:AE67"/>
    <mergeCell ref="AF66:AF67"/>
    <mergeCell ref="AG66:AG67"/>
    <mergeCell ref="AH66:AH67"/>
    <mergeCell ref="W66:W67"/>
    <mergeCell ref="X66:X67"/>
    <mergeCell ref="Y66:Y67"/>
    <mergeCell ref="Z66:Z67"/>
    <mergeCell ref="AD55:AD61"/>
    <mergeCell ref="AE55:AE61"/>
    <mergeCell ref="T55:T61"/>
    <mergeCell ref="U55:U61"/>
    <mergeCell ref="V55:V61"/>
    <mergeCell ref="W55:W61"/>
    <mergeCell ref="X55:X61"/>
    <mergeCell ref="Y55:Y61"/>
    <mergeCell ref="N55:N61"/>
    <mergeCell ref="O55:O61"/>
    <mergeCell ref="P55:P61"/>
    <mergeCell ref="Q55:Q61"/>
    <mergeCell ref="R55:R61"/>
    <mergeCell ref="Z55:Z61"/>
    <mergeCell ref="AA55:AA61"/>
    <mergeCell ref="AB55:AB61"/>
    <mergeCell ref="AC55:AC61"/>
    <mergeCell ref="S66:S67"/>
    <mergeCell ref="T66:T67"/>
    <mergeCell ref="U66:U67"/>
    <mergeCell ref="V66:V67"/>
    <mergeCell ref="K66:K67"/>
    <mergeCell ref="L66:L67"/>
    <mergeCell ref="AA66:AA67"/>
    <mergeCell ref="AB66:AB67"/>
    <mergeCell ref="Q66:Q67"/>
    <mergeCell ref="R66:R67"/>
    <mergeCell ref="P66:P67"/>
    <mergeCell ref="O66:O67"/>
    <mergeCell ref="N66:N67"/>
    <mergeCell ref="M66:M67"/>
    <mergeCell ref="AI55:AI61"/>
    <mergeCell ref="B65:H65"/>
    <mergeCell ref="AI46:AI50"/>
    <mergeCell ref="B54:H54"/>
    <mergeCell ref="AC46:AC50"/>
    <mergeCell ref="AD46:AD50"/>
    <mergeCell ref="AE46:AE50"/>
    <mergeCell ref="AF46:AF50"/>
    <mergeCell ref="AG46:AG50"/>
    <mergeCell ref="AH46:AH50"/>
    <mergeCell ref="W46:W50"/>
    <mergeCell ref="X46:X50"/>
    <mergeCell ref="Y46:Y50"/>
    <mergeCell ref="Z46:Z50"/>
    <mergeCell ref="AA46:AA50"/>
    <mergeCell ref="AB46:AB50"/>
    <mergeCell ref="Q46:Q50"/>
    <mergeCell ref="R46:R50"/>
    <mergeCell ref="S46:S50"/>
    <mergeCell ref="T46:T50"/>
    <mergeCell ref="U46:U50"/>
    <mergeCell ref="V46:V50"/>
    <mergeCell ref="P46:P50"/>
    <mergeCell ref="O46:O50"/>
    <mergeCell ref="N46:N50"/>
    <mergeCell ref="M46:M50"/>
    <mergeCell ref="K46:K50"/>
    <mergeCell ref="L46:L50"/>
    <mergeCell ref="AI43:AI44"/>
    <mergeCell ref="B45:H45"/>
    <mergeCell ref="AC43:AC44"/>
    <mergeCell ref="AD43:AD44"/>
    <mergeCell ref="AE43:AE44"/>
    <mergeCell ref="AF43:AF44"/>
    <mergeCell ref="AG43:AG44"/>
    <mergeCell ref="AH43:AH44"/>
    <mergeCell ref="Z39:Z40"/>
    <mergeCell ref="AA39:AA40"/>
    <mergeCell ref="AB39:AB40"/>
    <mergeCell ref="Q39:Q40"/>
    <mergeCell ref="R39:R40"/>
    <mergeCell ref="AI41:AI42"/>
    <mergeCell ref="C43:C44"/>
    <mergeCell ref="U43:U44"/>
    <mergeCell ref="V43:V44"/>
    <mergeCell ref="W43:W44"/>
    <mergeCell ref="X43:X44"/>
    <mergeCell ref="Y43:Y44"/>
    <mergeCell ref="Z43:Z44"/>
    <mergeCell ref="AA43:AA44"/>
    <mergeCell ref="AB43:AB44"/>
    <mergeCell ref="AC41:AC42"/>
    <mergeCell ref="AD41:AD42"/>
    <mergeCell ref="AE41:AE42"/>
    <mergeCell ref="AF41:AF42"/>
    <mergeCell ref="AG41:AG42"/>
    <mergeCell ref="AH41:AH42"/>
    <mergeCell ref="AF35:AF36"/>
    <mergeCell ref="AG35:AG36"/>
    <mergeCell ref="AH35:AH36"/>
    <mergeCell ref="AB29:AB30"/>
    <mergeCell ref="AA29:AA30"/>
    <mergeCell ref="AI39:AI40"/>
    <mergeCell ref="C41:C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39:AC40"/>
    <mergeCell ref="AD39:AD40"/>
    <mergeCell ref="AE39:AE40"/>
    <mergeCell ref="AF39:AF40"/>
    <mergeCell ref="AG39:AG40"/>
    <mergeCell ref="AH39:AH40"/>
    <mergeCell ref="W39:W40"/>
    <mergeCell ref="X39:X40"/>
    <mergeCell ref="Y39:Y40"/>
    <mergeCell ref="B31:H31"/>
    <mergeCell ref="A32:A34"/>
    <mergeCell ref="B32:B33"/>
    <mergeCell ref="B34:H34"/>
    <mergeCell ref="A35:A45"/>
    <mergeCell ref="B35:B44"/>
    <mergeCell ref="C35:C36"/>
    <mergeCell ref="U35:U36"/>
    <mergeCell ref="V35:V36"/>
    <mergeCell ref="S39:S40"/>
    <mergeCell ref="T39:T40"/>
    <mergeCell ref="U39:U40"/>
    <mergeCell ref="V39:V40"/>
    <mergeCell ref="C39:C40"/>
    <mergeCell ref="L39:L40"/>
    <mergeCell ref="M39:M40"/>
    <mergeCell ref="N39:N40"/>
    <mergeCell ref="O39:O40"/>
    <mergeCell ref="P39:P40"/>
    <mergeCell ref="C24:C25"/>
    <mergeCell ref="C29:C30"/>
    <mergeCell ref="U29:U30"/>
    <mergeCell ref="V29:V30"/>
    <mergeCell ref="W29:W30"/>
    <mergeCell ref="X29:X30"/>
    <mergeCell ref="Y29:Y30"/>
    <mergeCell ref="Z29:Z30"/>
    <mergeCell ref="C26:C27"/>
    <mergeCell ref="U26:U27"/>
    <mergeCell ref="V26:V27"/>
    <mergeCell ref="W26:W27"/>
    <mergeCell ref="X26:X27"/>
    <mergeCell ref="Y26:Y27"/>
    <mergeCell ref="Z26:Z27"/>
    <mergeCell ref="AI26:AI27"/>
    <mergeCell ref="AC26:AC27"/>
    <mergeCell ref="AD26:AD27"/>
    <mergeCell ref="AE26:AE27"/>
    <mergeCell ref="AF26:AF27"/>
    <mergeCell ref="AG26:AG27"/>
    <mergeCell ref="AH26:AH27"/>
    <mergeCell ref="W35:W36"/>
    <mergeCell ref="X35:X36"/>
    <mergeCell ref="Y35:Y36"/>
    <mergeCell ref="Z35:Z36"/>
    <mergeCell ref="AC35:AC36"/>
    <mergeCell ref="AA35:AA36"/>
    <mergeCell ref="AB35:AB36"/>
    <mergeCell ref="AI29:AI30"/>
    <mergeCell ref="AC29:AC30"/>
    <mergeCell ref="AD29:AD30"/>
    <mergeCell ref="AE29:AE30"/>
    <mergeCell ref="AF29:AF30"/>
    <mergeCell ref="AG29:AG30"/>
    <mergeCell ref="AH29:AH30"/>
    <mergeCell ref="AI35:AI36"/>
    <mergeCell ref="AD35:AD36"/>
    <mergeCell ref="AE35:AE36"/>
    <mergeCell ref="AH20:AH21"/>
    <mergeCell ref="AA26:AA27"/>
    <mergeCell ref="AB26:AB27"/>
    <mergeCell ref="U24:U25"/>
    <mergeCell ref="V24:V25"/>
    <mergeCell ref="W24:W25"/>
    <mergeCell ref="X24:X25"/>
    <mergeCell ref="Y24:Y25"/>
    <mergeCell ref="Z24:Z25"/>
    <mergeCell ref="AA24:AA25"/>
    <mergeCell ref="AB24:AB25"/>
    <mergeCell ref="AC24:AC25"/>
    <mergeCell ref="AD24:AD25"/>
    <mergeCell ref="AE24:AE25"/>
    <mergeCell ref="AF24:AF25"/>
    <mergeCell ref="AG24:AG25"/>
    <mergeCell ref="AH24:AH25"/>
    <mergeCell ref="AA18:AA19"/>
    <mergeCell ref="AI24:AI25"/>
    <mergeCell ref="C20:C21"/>
    <mergeCell ref="U20:U21"/>
    <mergeCell ref="V20:V21"/>
    <mergeCell ref="W20:W21"/>
    <mergeCell ref="X20:X21"/>
    <mergeCell ref="Y20:Y21"/>
    <mergeCell ref="Z20:Z21"/>
    <mergeCell ref="AA20:AA21"/>
    <mergeCell ref="AB20:AB21"/>
    <mergeCell ref="AI18:AI19"/>
    <mergeCell ref="AC18:AC19"/>
    <mergeCell ref="AD18:AD19"/>
    <mergeCell ref="AE18:AE19"/>
    <mergeCell ref="AF18:AF19"/>
    <mergeCell ref="AG18:AG19"/>
    <mergeCell ref="AH18:AH19"/>
    <mergeCell ref="AI20:AI21"/>
    <mergeCell ref="AC20:AC21"/>
    <mergeCell ref="AD20:AD21"/>
    <mergeCell ref="AE20:AE21"/>
    <mergeCell ref="AF20:AF21"/>
    <mergeCell ref="AG20:AG21"/>
    <mergeCell ref="AE16:AE17"/>
    <mergeCell ref="AF16:AF17"/>
    <mergeCell ref="AG16:AG17"/>
    <mergeCell ref="AH16:AH17"/>
    <mergeCell ref="W16:W17"/>
    <mergeCell ref="X16:X17"/>
    <mergeCell ref="Y16:Y17"/>
    <mergeCell ref="Z16:Z17"/>
    <mergeCell ref="AA16:AA17"/>
    <mergeCell ref="AB16:AB17"/>
    <mergeCell ref="AI13:AI14"/>
    <mergeCell ref="B15:H15"/>
    <mergeCell ref="A16:A31"/>
    <mergeCell ref="B16:B30"/>
    <mergeCell ref="C16:C17"/>
    <mergeCell ref="U16:U17"/>
    <mergeCell ref="V16:V17"/>
    <mergeCell ref="Z13:Z14"/>
    <mergeCell ref="AA13:AA14"/>
    <mergeCell ref="AB13:AB14"/>
    <mergeCell ref="AC13:AC14"/>
    <mergeCell ref="AD13:AD14"/>
    <mergeCell ref="AE13:AE14"/>
    <mergeCell ref="AI16:AI17"/>
    <mergeCell ref="C18:C19"/>
    <mergeCell ref="U18:U19"/>
    <mergeCell ref="V18:V19"/>
    <mergeCell ref="W18:W19"/>
    <mergeCell ref="X18:X19"/>
    <mergeCell ref="Y18:Y19"/>
    <mergeCell ref="Z18:Z19"/>
    <mergeCell ref="AB18:AB19"/>
    <mergeCell ref="AC16:AC17"/>
    <mergeCell ref="AD16:AD17"/>
    <mergeCell ref="AH9:AH10"/>
    <mergeCell ref="AI9:AI10"/>
    <mergeCell ref="X9:X10"/>
    <mergeCell ref="Y9:Y10"/>
    <mergeCell ref="Z9:Z10"/>
    <mergeCell ref="AA9:AA10"/>
    <mergeCell ref="AB9:AB10"/>
    <mergeCell ref="AC9:AC10"/>
    <mergeCell ref="A13:A15"/>
    <mergeCell ref="B13:B14"/>
    <mergeCell ref="C13:C14"/>
    <mergeCell ref="U13:U14"/>
    <mergeCell ref="V13:V14"/>
    <mergeCell ref="W13:W14"/>
    <mergeCell ref="X13:X14"/>
    <mergeCell ref="Y13:Y14"/>
    <mergeCell ref="Q9:Q10"/>
    <mergeCell ref="P9:P10"/>
    <mergeCell ref="O9:O10"/>
    <mergeCell ref="N9:N10"/>
    <mergeCell ref="L9:L10"/>
    <mergeCell ref="AF13:AF14"/>
    <mergeCell ref="AG13:AG14"/>
    <mergeCell ref="AH13:AH14"/>
    <mergeCell ref="S9:S10"/>
    <mergeCell ref="T9:T10"/>
    <mergeCell ref="U9:U10"/>
    <mergeCell ref="V9:V10"/>
    <mergeCell ref="W9:W10"/>
    <mergeCell ref="AD9:AD10"/>
    <mergeCell ref="AE9:AE10"/>
    <mergeCell ref="AF9:AF10"/>
    <mergeCell ref="AG9:AG10"/>
    <mergeCell ref="A9:A12"/>
    <mergeCell ref="B9:B11"/>
    <mergeCell ref="C9:C10"/>
    <mergeCell ref="I9:I10"/>
    <mergeCell ref="J9:J10"/>
    <mergeCell ref="K9:K10"/>
    <mergeCell ref="I7:K7"/>
    <mergeCell ref="M7:O7"/>
    <mergeCell ref="R7:R8"/>
    <mergeCell ref="R9:R10"/>
    <mergeCell ref="B12:H12"/>
    <mergeCell ref="A2:AI2"/>
    <mergeCell ref="I6:R6"/>
    <mergeCell ref="A7:A8"/>
    <mergeCell ref="B7:B8"/>
    <mergeCell ref="C7:C8"/>
    <mergeCell ref="D7:D8"/>
    <mergeCell ref="E7:E8"/>
    <mergeCell ref="F7:F8"/>
    <mergeCell ref="G7:G8"/>
    <mergeCell ref="H7:H8"/>
    <mergeCell ref="X7:Z7"/>
    <mergeCell ref="AA7:AC7"/>
    <mergeCell ref="AD7:AF7"/>
    <mergeCell ref="AG7:AI7"/>
    <mergeCell ref="S7:S8"/>
    <mergeCell ref="T7:T8"/>
    <mergeCell ref="U7:W7"/>
  </mergeCells>
  <conditionalFormatting sqref="T62">
    <cfRule type="cellIs" dxfId="4" priority="4" operator="lessThan">
      <formula>0</formula>
    </cfRule>
  </conditionalFormatting>
  <conditionalFormatting sqref="I9:K76 U56:V61 X56:AI61 U62:AI77 U13:AI55">
    <cfRule type="cellIs" dxfId="3" priority="3" operator="equal">
      <formula>0</formula>
    </cfRule>
  </conditionalFormatting>
  <conditionalFormatting sqref="U9:AI12">
    <cfRule type="cellIs" dxfId="2" priority="2" operator="equal">
      <formula>0</formula>
    </cfRule>
  </conditionalFormatting>
  <printOptions horizontalCentered="1"/>
  <pageMargins left="0" right="0" top="0.39370078740157483" bottom="0" header="0.31496062992125984" footer="0.31496062992125984"/>
  <pageSetup paperSize="9" scale="6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B102"/>
  <sheetViews>
    <sheetView view="pageBreakPreview" topLeftCell="A73" zoomScale="90" zoomScaleNormal="110" zoomScaleSheetLayoutView="90" workbookViewId="0">
      <selection activeCell="L7" sqref="L7"/>
    </sheetView>
  </sheetViews>
  <sheetFormatPr defaultRowHeight="15.75" x14ac:dyDescent="0.25"/>
  <cols>
    <col min="1" max="1" width="5.28515625" style="3" customWidth="1"/>
    <col min="2" max="2" width="9.42578125" style="66" customWidth="1"/>
    <col min="3" max="3" width="30.5703125" style="60" customWidth="1"/>
    <col min="4" max="4" width="56.7109375" style="21" hidden="1" customWidth="1"/>
    <col min="5" max="5" width="8.7109375" style="8" hidden="1" customWidth="1"/>
    <col min="6" max="6" width="4.85546875" style="10" hidden="1" customWidth="1"/>
    <col min="7" max="7" width="5.85546875" style="23" hidden="1" customWidth="1"/>
    <col min="8" max="8" width="5.140625" style="10" hidden="1" customWidth="1"/>
    <col min="9" max="9" width="9.140625" style="13" customWidth="1"/>
    <col min="10" max="10" width="10.28515625" style="14" customWidth="1"/>
    <col min="11" max="11" width="9.140625" style="14" customWidth="1"/>
    <col min="12" max="12" width="19" style="14" customWidth="1"/>
    <col min="13" max="13" width="16.7109375" style="13" customWidth="1"/>
    <col min="14" max="14" width="8" style="8" hidden="1" customWidth="1"/>
    <col min="15" max="15" width="7.85546875" style="8" hidden="1" customWidth="1"/>
    <col min="16" max="16" width="7.140625" style="8" hidden="1" customWidth="1"/>
    <col min="17" max="17" width="13.5703125" style="3" customWidth="1"/>
    <col min="18" max="18" width="8" style="3" customWidth="1"/>
    <col min="19" max="19" width="8.140625" style="3" customWidth="1"/>
    <col min="20" max="20" width="8" style="3" hidden="1" customWidth="1"/>
    <col min="21" max="21" width="7.85546875" style="3" hidden="1" customWidth="1"/>
    <col min="22" max="22" width="7.140625" style="3" hidden="1" customWidth="1"/>
    <col min="23" max="23" width="8" style="3" hidden="1" customWidth="1"/>
    <col min="24" max="24" width="7.85546875" style="3" hidden="1" customWidth="1"/>
    <col min="25" max="25" width="7.140625" style="3" hidden="1" customWidth="1"/>
    <col min="26" max="26" width="8" style="3" hidden="1" customWidth="1"/>
    <col min="27" max="27" width="7.85546875" style="3" hidden="1" customWidth="1"/>
    <col min="28" max="28" width="2.7109375" style="3" hidden="1" customWidth="1"/>
    <col min="29" max="29" width="0" style="3" hidden="1" customWidth="1"/>
    <col min="30" max="16384" width="9.140625" style="3"/>
  </cols>
  <sheetData>
    <row r="1" spans="1:28" s="1" customFormat="1" ht="115.5" customHeight="1" x14ac:dyDescent="0.25">
      <c r="A1" s="5"/>
      <c r="B1" s="5"/>
      <c r="C1" s="54"/>
      <c r="D1" s="16"/>
      <c r="E1" s="9"/>
      <c r="F1" s="9"/>
      <c r="G1" s="9"/>
      <c r="H1" s="9"/>
      <c r="I1" s="6"/>
      <c r="J1" s="7"/>
      <c r="K1" s="7"/>
      <c r="L1" s="7"/>
      <c r="M1" s="6"/>
      <c r="N1" s="49"/>
      <c r="O1" s="49"/>
      <c r="P1" s="49"/>
    </row>
    <row r="2" spans="1:28" s="1" customFormat="1" ht="82.5" customHeight="1" x14ac:dyDescent="0.25">
      <c r="A2" s="255" t="s">
        <v>137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</row>
    <row r="3" spans="1:28" s="1" customFormat="1" ht="16.5" thickBot="1" x14ac:dyDescent="0.3">
      <c r="A3" s="5"/>
      <c r="B3" s="5"/>
      <c r="C3" s="54"/>
      <c r="D3" s="16"/>
      <c r="E3" s="9"/>
      <c r="F3" s="9"/>
      <c r="G3" s="9"/>
      <c r="H3" s="9"/>
      <c r="I3" s="6"/>
      <c r="J3" s="7"/>
      <c r="K3" s="7"/>
      <c r="L3" s="7"/>
      <c r="M3" s="6"/>
      <c r="N3" s="49"/>
      <c r="O3" s="49"/>
      <c r="P3" s="49"/>
    </row>
    <row r="4" spans="1:28" s="1" customFormat="1" ht="16.5" hidden="1" thickBot="1" x14ac:dyDescent="0.3">
      <c r="A4" s="79" t="s">
        <v>108</v>
      </c>
      <c r="B4" s="64">
        <f>COUNTA(D9:D100)</f>
        <v>78</v>
      </c>
      <c r="C4" s="17"/>
      <c r="D4" s="17"/>
      <c r="G4" s="22"/>
      <c r="H4" s="2"/>
      <c r="K4" s="2"/>
      <c r="L4" s="2"/>
    </row>
    <row r="5" spans="1:28" s="1" customFormat="1" ht="17.25" hidden="1" thickBot="1" x14ac:dyDescent="0.3">
      <c r="A5" s="15" t="s">
        <v>86</v>
      </c>
      <c r="B5" s="11" t="s">
        <v>79</v>
      </c>
      <c r="C5" s="55">
        <f>COUNTIF(E9:E100,"engleză")</f>
        <v>3</v>
      </c>
      <c r="D5" s="17"/>
      <c r="G5" s="22"/>
      <c r="H5" s="2"/>
      <c r="K5" s="2"/>
      <c r="L5" s="2"/>
      <c r="N5" s="50"/>
      <c r="O5" s="50"/>
      <c r="P5" s="50"/>
    </row>
    <row r="6" spans="1:28" s="1" customFormat="1" hidden="1" thickBot="1" x14ac:dyDescent="0.3">
      <c r="A6" s="11"/>
      <c r="B6" s="11" t="s">
        <v>78</v>
      </c>
      <c r="C6" s="56">
        <f>COUNTIF(E9:E100,"franceză")</f>
        <v>1</v>
      </c>
      <c r="D6" s="17"/>
      <c r="G6" s="22"/>
      <c r="H6" s="2"/>
      <c r="I6" s="147"/>
      <c r="J6" s="147"/>
      <c r="K6" s="147"/>
      <c r="L6" s="147"/>
      <c r="M6" s="147"/>
      <c r="N6" s="51"/>
      <c r="O6" s="51"/>
      <c r="P6" s="51"/>
    </row>
    <row r="7" spans="1:28" s="1" customFormat="1" ht="36.75" customHeight="1" x14ac:dyDescent="0.25">
      <c r="A7" s="148" t="s">
        <v>89</v>
      </c>
      <c r="B7" s="150" t="s">
        <v>0</v>
      </c>
      <c r="C7" s="152" t="s">
        <v>1</v>
      </c>
      <c r="D7" s="154" t="s">
        <v>88</v>
      </c>
      <c r="E7" s="154" t="s">
        <v>76</v>
      </c>
      <c r="F7" s="154" t="s">
        <v>103</v>
      </c>
      <c r="G7" s="156" t="s">
        <v>2</v>
      </c>
      <c r="H7" s="156" t="s">
        <v>104</v>
      </c>
      <c r="I7" s="258" t="s">
        <v>124</v>
      </c>
      <c r="J7" s="258"/>
      <c r="K7" s="258"/>
      <c r="L7" s="83" t="s">
        <v>120</v>
      </c>
      <c r="M7" s="107" t="s">
        <v>136</v>
      </c>
      <c r="N7" s="159" t="s">
        <v>127</v>
      </c>
      <c r="O7" s="159"/>
      <c r="P7" s="159"/>
      <c r="Q7" s="256" t="s">
        <v>129</v>
      </c>
      <c r="R7" s="159"/>
      <c r="S7" s="161"/>
      <c r="T7" s="159" t="s">
        <v>130</v>
      </c>
      <c r="U7" s="159"/>
      <c r="V7" s="160"/>
      <c r="W7" s="158" t="s">
        <v>131</v>
      </c>
      <c r="X7" s="159"/>
      <c r="Y7" s="160"/>
      <c r="Z7" s="158" t="s">
        <v>132</v>
      </c>
      <c r="AA7" s="159"/>
      <c r="AB7" s="161"/>
    </row>
    <row r="8" spans="1:28" s="4" customFormat="1" ht="27" customHeight="1" x14ac:dyDescent="0.25">
      <c r="A8" s="149"/>
      <c r="B8" s="151"/>
      <c r="C8" s="153"/>
      <c r="D8" s="155"/>
      <c r="E8" s="155"/>
      <c r="F8" s="155"/>
      <c r="G8" s="157"/>
      <c r="H8" s="157"/>
      <c r="I8" s="82" t="s">
        <v>116</v>
      </c>
      <c r="J8" s="82" t="s">
        <v>117</v>
      </c>
      <c r="K8" s="82" t="s">
        <v>118</v>
      </c>
      <c r="L8" s="82" t="s">
        <v>117</v>
      </c>
      <c r="M8" s="94" t="s">
        <v>116</v>
      </c>
      <c r="N8" s="62" t="s">
        <v>125</v>
      </c>
      <c r="O8" s="63" t="s">
        <v>128</v>
      </c>
      <c r="P8" s="133" t="s">
        <v>126</v>
      </c>
      <c r="Q8" s="139" t="s">
        <v>125</v>
      </c>
      <c r="R8" s="63" t="s">
        <v>128</v>
      </c>
      <c r="S8" s="76" t="s">
        <v>126</v>
      </c>
      <c r="T8" s="62" t="s">
        <v>125</v>
      </c>
      <c r="U8" s="63" t="s">
        <v>128</v>
      </c>
      <c r="V8" s="63" t="s">
        <v>126</v>
      </c>
      <c r="W8" s="63" t="s">
        <v>125</v>
      </c>
      <c r="X8" s="63" t="s">
        <v>128</v>
      </c>
      <c r="Y8" s="63" t="s">
        <v>126</v>
      </c>
      <c r="Z8" s="63" t="s">
        <v>125</v>
      </c>
      <c r="AA8" s="63" t="s">
        <v>128</v>
      </c>
      <c r="AB8" s="76" t="s">
        <v>126</v>
      </c>
    </row>
    <row r="9" spans="1:28" s="4" customFormat="1" ht="19.5" customHeight="1" x14ac:dyDescent="0.25">
      <c r="A9" s="164">
        <v>1</v>
      </c>
      <c r="B9" s="166" t="s">
        <v>3</v>
      </c>
      <c r="C9" s="167" t="s">
        <v>3</v>
      </c>
      <c r="D9" s="18" t="s">
        <v>4</v>
      </c>
      <c r="E9" s="28" t="s">
        <v>77</v>
      </c>
      <c r="F9" s="28" t="s">
        <v>5</v>
      </c>
      <c r="G9" s="29" t="s">
        <v>6</v>
      </c>
      <c r="H9" s="28">
        <v>70</v>
      </c>
      <c r="I9" s="168">
        <v>1</v>
      </c>
      <c r="J9" s="190">
        <v>2</v>
      </c>
      <c r="K9" s="192">
        <v>1</v>
      </c>
      <c r="L9" s="192">
        <v>0</v>
      </c>
      <c r="M9" s="252">
        <v>2</v>
      </c>
      <c r="N9" s="254">
        <v>2</v>
      </c>
      <c r="O9" s="182">
        <v>0</v>
      </c>
      <c r="P9" s="257">
        <f>SUM(N9:O10)</f>
        <v>2</v>
      </c>
      <c r="Q9" s="253">
        <v>3</v>
      </c>
      <c r="R9" s="182">
        <v>0</v>
      </c>
      <c r="S9" s="187">
        <f>SUM(Q9:R10)</f>
        <v>3</v>
      </c>
      <c r="T9" s="254"/>
      <c r="U9" s="182"/>
      <c r="V9" s="181">
        <f>SUM(T9:U10)</f>
        <v>0</v>
      </c>
      <c r="W9" s="182"/>
      <c r="X9" s="182"/>
      <c r="Y9" s="181">
        <f>SUM(W9:X10)</f>
        <v>0</v>
      </c>
      <c r="Z9" s="182"/>
      <c r="AA9" s="182"/>
      <c r="AB9" s="187">
        <f>SUM(Z9:AA10)</f>
        <v>0</v>
      </c>
    </row>
    <row r="10" spans="1:28" s="4" customFormat="1" ht="19.5" customHeight="1" x14ac:dyDescent="0.25">
      <c r="A10" s="164"/>
      <c r="B10" s="166"/>
      <c r="C10" s="167"/>
      <c r="D10" s="18" t="s">
        <v>3</v>
      </c>
      <c r="E10" s="28" t="s">
        <v>77</v>
      </c>
      <c r="F10" s="28" t="s">
        <v>5</v>
      </c>
      <c r="G10" s="29" t="s">
        <v>6</v>
      </c>
      <c r="H10" s="28">
        <v>150</v>
      </c>
      <c r="I10" s="169"/>
      <c r="J10" s="191"/>
      <c r="K10" s="193"/>
      <c r="L10" s="193"/>
      <c r="M10" s="259"/>
      <c r="N10" s="254"/>
      <c r="O10" s="182"/>
      <c r="P10" s="257"/>
      <c r="Q10" s="253"/>
      <c r="R10" s="182"/>
      <c r="S10" s="187"/>
      <c r="T10" s="254"/>
      <c r="U10" s="182"/>
      <c r="V10" s="181"/>
      <c r="W10" s="182"/>
      <c r="X10" s="182"/>
      <c r="Y10" s="181"/>
      <c r="Z10" s="182"/>
      <c r="AA10" s="182"/>
      <c r="AB10" s="187"/>
    </row>
    <row r="11" spans="1:28" s="4" customFormat="1" ht="19.5" customHeight="1" x14ac:dyDescent="0.25">
      <c r="A11" s="164"/>
      <c r="B11" s="166"/>
      <c r="C11" s="57" t="s">
        <v>75</v>
      </c>
      <c r="D11" s="18" t="s">
        <v>8</v>
      </c>
      <c r="E11" s="28" t="s">
        <v>77</v>
      </c>
      <c r="F11" s="28" t="s">
        <v>5</v>
      </c>
      <c r="G11" s="29" t="s">
        <v>6</v>
      </c>
      <c r="H11" s="28">
        <v>150</v>
      </c>
      <c r="I11" s="30">
        <v>0</v>
      </c>
      <c r="J11" s="31">
        <v>2</v>
      </c>
      <c r="K11" s="40">
        <v>1</v>
      </c>
      <c r="L11" s="40">
        <v>0</v>
      </c>
      <c r="M11" s="97">
        <v>0</v>
      </c>
      <c r="N11" s="104">
        <v>2</v>
      </c>
      <c r="O11" s="52">
        <v>0</v>
      </c>
      <c r="P11" s="134">
        <f>SUM(N11:O11)</f>
        <v>2</v>
      </c>
      <c r="Q11" s="140">
        <v>3</v>
      </c>
      <c r="R11" s="118">
        <v>0</v>
      </c>
      <c r="S11" s="119">
        <f>SUM(Q11:R11)</f>
        <v>3</v>
      </c>
      <c r="T11" s="122"/>
      <c r="U11" s="52"/>
      <c r="V11" s="109">
        <f>SUM(T11:U11)</f>
        <v>0</v>
      </c>
      <c r="W11" s="52"/>
      <c r="X11" s="52"/>
      <c r="Y11" s="109">
        <f>SUM(W11:X11)</f>
        <v>0</v>
      </c>
      <c r="Z11" s="52"/>
      <c r="AA11" s="52"/>
      <c r="AB11" s="108">
        <f>SUM(Z11:AA11)</f>
        <v>0</v>
      </c>
    </row>
    <row r="12" spans="1:28" s="12" customFormat="1" ht="18" x14ac:dyDescent="0.25">
      <c r="A12" s="165"/>
      <c r="B12" s="188" t="s">
        <v>90</v>
      </c>
      <c r="C12" s="188"/>
      <c r="D12" s="188"/>
      <c r="E12" s="189"/>
      <c r="F12" s="188"/>
      <c r="G12" s="188"/>
      <c r="H12" s="188"/>
      <c r="I12" s="67">
        <f t="shared" ref="I12:M12" si="0">SUM(I9:I11)</f>
        <v>1</v>
      </c>
      <c r="J12" s="67">
        <f t="shared" si="0"/>
        <v>4</v>
      </c>
      <c r="K12" s="68">
        <f t="shared" si="0"/>
        <v>2</v>
      </c>
      <c r="L12" s="68">
        <f t="shared" si="0"/>
        <v>0</v>
      </c>
      <c r="M12" s="77">
        <f t="shared" si="0"/>
        <v>2</v>
      </c>
      <c r="N12" s="80">
        <f>SUM(N9:N11)</f>
        <v>4</v>
      </c>
      <c r="O12" s="67">
        <f t="shared" ref="O12" si="1">SUM(O9:O11)</f>
        <v>0</v>
      </c>
      <c r="P12" s="135">
        <f>SUM(P9:P11)</f>
        <v>4</v>
      </c>
      <c r="Q12" s="141">
        <f>SUM(Q9:Q11)</f>
        <v>6</v>
      </c>
      <c r="R12" s="67">
        <f t="shared" ref="R12" si="2">SUM(R9:R11)</f>
        <v>0</v>
      </c>
      <c r="S12" s="77">
        <f>SUM(S9:S11)</f>
        <v>6</v>
      </c>
      <c r="T12" s="80">
        <f>SUM(T9:T11)</f>
        <v>0</v>
      </c>
      <c r="U12" s="67">
        <f t="shared" ref="U12:V12" si="3">SUM(U9:U11)</f>
        <v>0</v>
      </c>
      <c r="V12" s="67">
        <f t="shared" si="3"/>
        <v>0</v>
      </c>
      <c r="W12" s="67">
        <f>SUM(W9:W11)</f>
        <v>0</v>
      </c>
      <c r="X12" s="67">
        <f t="shared" ref="X12:Y12" si="4">SUM(X9:X11)</f>
        <v>0</v>
      </c>
      <c r="Y12" s="67">
        <f t="shared" si="4"/>
        <v>0</v>
      </c>
      <c r="Z12" s="67">
        <f>SUM(Z9:Z11)</f>
        <v>0</v>
      </c>
      <c r="AA12" s="67">
        <f t="shared" ref="AA12:AB12" si="5">SUM(AA9:AA11)</f>
        <v>0</v>
      </c>
      <c r="AB12" s="77">
        <f t="shared" si="5"/>
        <v>0</v>
      </c>
    </row>
    <row r="13" spans="1:28" s="4" customFormat="1" ht="15" customHeight="1" x14ac:dyDescent="0.25">
      <c r="A13" s="164">
        <v>2</v>
      </c>
      <c r="B13" s="166" t="s">
        <v>9</v>
      </c>
      <c r="C13" s="167" t="s">
        <v>9</v>
      </c>
      <c r="D13" s="18" t="s">
        <v>10</v>
      </c>
      <c r="E13" s="28" t="s">
        <v>77</v>
      </c>
      <c r="F13" s="28" t="s">
        <v>5</v>
      </c>
      <c r="G13" s="29" t="s">
        <v>6</v>
      </c>
      <c r="H13" s="28">
        <v>50</v>
      </c>
      <c r="I13" s="179">
        <v>1</v>
      </c>
      <c r="J13" s="169">
        <v>2</v>
      </c>
      <c r="K13" s="169">
        <v>1</v>
      </c>
      <c r="L13" s="169">
        <v>0</v>
      </c>
      <c r="M13" s="208">
        <v>0</v>
      </c>
      <c r="N13" s="254">
        <v>9</v>
      </c>
      <c r="O13" s="182">
        <v>0</v>
      </c>
      <c r="P13" s="257">
        <f t="shared" ref="P13:P15" si="6">SUM(N13:O13)</f>
        <v>9</v>
      </c>
      <c r="Q13" s="253">
        <v>13</v>
      </c>
      <c r="R13" s="182">
        <v>0</v>
      </c>
      <c r="S13" s="187">
        <f t="shared" ref="S13:S15" si="7">SUM(Q13:R13)</f>
        <v>13</v>
      </c>
      <c r="T13" s="254"/>
      <c r="U13" s="182"/>
      <c r="V13" s="181">
        <f t="shared" ref="V13:V15" si="8">SUM(T13:U13)</f>
        <v>0</v>
      </c>
      <c r="W13" s="182"/>
      <c r="X13" s="182"/>
      <c r="Y13" s="181">
        <f t="shared" ref="Y13:Y15" si="9">SUM(W13:X13)</f>
        <v>0</v>
      </c>
      <c r="Z13" s="182"/>
      <c r="AA13" s="182"/>
      <c r="AB13" s="187">
        <f t="shared" ref="AB13:AB15" si="10">SUM(Z13:AA13)</f>
        <v>0</v>
      </c>
    </row>
    <row r="14" spans="1:28" s="4" customFormat="1" ht="15" customHeight="1" x14ac:dyDescent="0.25">
      <c r="A14" s="164"/>
      <c r="B14" s="166"/>
      <c r="C14" s="167"/>
      <c r="D14" s="18" t="s">
        <v>9</v>
      </c>
      <c r="E14" s="28" t="s">
        <v>77</v>
      </c>
      <c r="F14" s="28" t="s">
        <v>5</v>
      </c>
      <c r="G14" s="29" t="s">
        <v>6</v>
      </c>
      <c r="H14" s="28">
        <v>110</v>
      </c>
      <c r="I14" s="180"/>
      <c r="J14" s="169"/>
      <c r="K14" s="169"/>
      <c r="L14" s="169"/>
      <c r="M14" s="185"/>
      <c r="N14" s="254"/>
      <c r="O14" s="182"/>
      <c r="P14" s="257">
        <f t="shared" si="6"/>
        <v>0</v>
      </c>
      <c r="Q14" s="253"/>
      <c r="R14" s="182"/>
      <c r="S14" s="187">
        <f t="shared" si="7"/>
        <v>0</v>
      </c>
      <c r="T14" s="254"/>
      <c r="U14" s="182"/>
      <c r="V14" s="181">
        <f t="shared" si="8"/>
        <v>0</v>
      </c>
      <c r="W14" s="182"/>
      <c r="X14" s="182"/>
      <c r="Y14" s="181">
        <f t="shared" si="9"/>
        <v>0</v>
      </c>
      <c r="Z14" s="182"/>
      <c r="AA14" s="182"/>
      <c r="AB14" s="187">
        <f t="shared" si="10"/>
        <v>0</v>
      </c>
    </row>
    <row r="15" spans="1:28" s="4" customFormat="1" ht="15" customHeight="1" x14ac:dyDescent="0.25">
      <c r="A15" s="164"/>
      <c r="B15" s="166"/>
      <c r="C15" s="167"/>
      <c r="D15" s="18" t="s">
        <v>11</v>
      </c>
      <c r="E15" s="28" t="s">
        <v>77</v>
      </c>
      <c r="F15" s="28" t="s">
        <v>7</v>
      </c>
      <c r="G15" s="29" t="s">
        <v>6</v>
      </c>
      <c r="H15" s="28">
        <v>75</v>
      </c>
      <c r="I15" s="168"/>
      <c r="J15" s="169"/>
      <c r="K15" s="169"/>
      <c r="L15" s="169"/>
      <c r="M15" s="186"/>
      <c r="N15" s="254"/>
      <c r="O15" s="182"/>
      <c r="P15" s="257">
        <f t="shared" si="6"/>
        <v>0</v>
      </c>
      <c r="Q15" s="253"/>
      <c r="R15" s="182"/>
      <c r="S15" s="187">
        <f t="shared" si="7"/>
        <v>0</v>
      </c>
      <c r="T15" s="254"/>
      <c r="U15" s="182"/>
      <c r="V15" s="181">
        <f t="shared" si="8"/>
        <v>0</v>
      </c>
      <c r="W15" s="182"/>
      <c r="X15" s="182"/>
      <c r="Y15" s="181">
        <f t="shared" si="9"/>
        <v>0</v>
      </c>
      <c r="Z15" s="182"/>
      <c r="AA15" s="182"/>
      <c r="AB15" s="187">
        <f t="shared" si="10"/>
        <v>0</v>
      </c>
    </row>
    <row r="16" spans="1:28" s="12" customFormat="1" ht="18" x14ac:dyDescent="0.25">
      <c r="A16" s="165"/>
      <c r="B16" s="188" t="s">
        <v>90</v>
      </c>
      <c r="C16" s="188"/>
      <c r="D16" s="188"/>
      <c r="E16" s="189"/>
      <c r="F16" s="188"/>
      <c r="G16" s="188"/>
      <c r="H16" s="188"/>
      <c r="I16" s="67">
        <f t="shared" ref="I16:AB16" si="11">SUM(I13:I15)</f>
        <v>1</v>
      </c>
      <c r="J16" s="67">
        <f t="shared" si="11"/>
        <v>2</v>
      </c>
      <c r="K16" s="67">
        <f t="shared" si="11"/>
        <v>1</v>
      </c>
      <c r="L16" s="67">
        <f t="shared" si="11"/>
        <v>0</v>
      </c>
      <c r="M16" s="77">
        <f t="shared" si="11"/>
        <v>0</v>
      </c>
      <c r="N16" s="80">
        <f t="shared" si="11"/>
        <v>9</v>
      </c>
      <c r="O16" s="67">
        <f t="shared" si="11"/>
        <v>0</v>
      </c>
      <c r="P16" s="135">
        <f t="shared" si="11"/>
        <v>9</v>
      </c>
      <c r="Q16" s="141">
        <f t="shared" ref="Q16:S16" si="12">SUM(Q13:Q15)</f>
        <v>13</v>
      </c>
      <c r="R16" s="67">
        <f t="shared" si="12"/>
        <v>0</v>
      </c>
      <c r="S16" s="77">
        <f t="shared" si="12"/>
        <v>13</v>
      </c>
      <c r="T16" s="80">
        <f t="shared" si="11"/>
        <v>0</v>
      </c>
      <c r="U16" s="67">
        <f t="shared" si="11"/>
        <v>0</v>
      </c>
      <c r="V16" s="67">
        <f t="shared" si="11"/>
        <v>0</v>
      </c>
      <c r="W16" s="67">
        <f t="shared" si="11"/>
        <v>0</v>
      </c>
      <c r="X16" s="67">
        <f t="shared" si="11"/>
        <v>0</v>
      </c>
      <c r="Y16" s="67">
        <f t="shared" si="11"/>
        <v>0</v>
      </c>
      <c r="Z16" s="67">
        <f t="shared" si="11"/>
        <v>0</v>
      </c>
      <c r="AA16" s="67">
        <f t="shared" si="11"/>
        <v>0</v>
      </c>
      <c r="AB16" s="77">
        <f t="shared" si="11"/>
        <v>0</v>
      </c>
    </row>
    <row r="17" spans="1:28" s="4" customFormat="1" ht="21" customHeight="1" x14ac:dyDescent="0.25">
      <c r="A17" s="164">
        <v>3</v>
      </c>
      <c r="B17" s="166" t="s">
        <v>12</v>
      </c>
      <c r="C17" s="167" t="s">
        <v>12</v>
      </c>
      <c r="D17" s="18" t="s">
        <v>12</v>
      </c>
      <c r="E17" s="28" t="s">
        <v>77</v>
      </c>
      <c r="F17" s="28" t="s">
        <v>5</v>
      </c>
      <c r="G17" s="29" t="s">
        <v>6</v>
      </c>
      <c r="H17" s="28">
        <v>250</v>
      </c>
      <c r="I17" s="30">
        <v>2</v>
      </c>
      <c r="J17" s="30">
        <v>2</v>
      </c>
      <c r="K17" s="30">
        <v>1</v>
      </c>
      <c r="L17" s="30">
        <v>1</v>
      </c>
      <c r="M17" s="95">
        <v>2</v>
      </c>
      <c r="N17" s="254">
        <v>7</v>
      </c>
      <c r="O17" s="182">
        <v>0</v>
      </c>
      <c r="P17" s="257">
        <f t="shared" ref="P17:P18" si="13">SUM(N17:O17)</f>
        <v>7</v>
      </c>
      <c r="Q17" s="253">
        <v>16</v>
      </c>
      <c r="R17" s="182">
        <v>0</v>
      </c>
      <c r="S17" s="187">
        <f t="shared" ref="S17:S18" si="14">SUM(Q17:R17)</f>
        <v>16</v>
      </c>
      <c r="T17" s="254"/>
      <c r="U17" s="182"/>
      <c r="V17" s="181">
        <f t="shared" ref="V17:V18" si="15">SUM(T17:U17)</f>
        <v>0</v>
      </c>
      <c r="W17" s="182"/>
      <c r="X17" s="182"/>
      <c r="Y17" s="181">
        <f t="shared" ref="Y17:Y18" si="16">SUM(W17:X17)</f>
        <v>0</v>
      </c>
      <c r="Z17" s="182"/>
      <c r="AA17" s="182"/>
      <c r="AB17" s="187">
        <f t="shared" ref="AB17:AB18" si="17">SUM(Z17:AA17)</f>
        <v>0</v>
      </c>
    </row>
    <row r="18" spans="1:28" s="4" customFormat="1" ht="21" customHeight="1" x14ac:dyDescent="0.25">
      <c r="A18" s="164"/>
      <c r="B18" s="166"/>
      <c r="C18" s="167"/>
      <c r="D18" s="18" t="s">
        <v>12</v>
      </c>
      <c r="E18" s="28" t="s">
        <v>77</v>
      </c>
      <c r="F18" s="28" t="s">
        <v>5</v>
      </c>
      <c r="G18" s="29" t="s">
        <v>13</v>
      </c>
      <c r="H18" s="28">
        <v>125</v>
      </c>
      <c r="I18" s="30">
        <v>0</v>
      </c>
      <c r="J18" s="30">
        <v>0</v>
      </c>
      <c r="K18" s="30">
        <v>1</v>
      </c>
      <c r="L18" s="30">
        <v>0</v>
      </c>
      <c r="M18" s="95">
        <v>0</v>
      </c>
      <c r="N18" s="254"/>
      <c r="O18" s="182"/>
      <c r="P18" s="257">
        <f t="shared" si="13"/>
        <v>0</v>
      </c>
      <c r="Q18" s="253"/>
      <c r="R18" s="182"/>
      <c r="S18" s="187">
        <f t="shared" si="14"/>
        <v>0</v>
      </c>
      <c r="T18" s="254"/>
      <c r="U18" s="182"/>
      <c r="V18" s="181">
        <f t="shared" si="15"/>
        <v>0</v>
      </c>
      <c r="W18" s="182"/>
      <c r="X18" s="182"/>
      <c r="Y18" s="181">
        <f t="shared" si="16"/>
        <v>0</v>
      </c>
      <c r="Z18" s="182"/>
      <c r="AA18" s="182"/>
      <c r="AB18" s="187">
        <f t="shared" si="17"/>
        <v>0</v>
      </c>
    </row>
    <row r="19" spans="1:28" s="12" customFormat="1" ht="18" x14ac:dyDescent="0.25">
      <c r="A19" s="165"/>
      <c r="B19" s="188" t="s">
        <v>90</v>
      </c>
      <c r="C19" s="188"/>
      <c r="D19" s="188"/>
      <c r="E19" s="189"/>
      <c r="F19" s="188"/>
      <c r="G19" s="188"/>
      <c r="H19" s="188"/>
      <c r="I19" s="67">
        <f t="shared" ref="I19:M19" si="18">SUM(I17:I18)</f>
        <v>2</v>
      </c>
      <c r="J19" s="67">
        <f t="shared" si="18"/>
        <v>2</v>
      </c>
      <c r="K19" s="67">
        <f t="shared" si="18"/>
        <v>2</v>
      </c>
      <c r="L19" s="67">
        <f t="shared" si="18"/>
        <v>1</v>
      </c>
      <c r="M19" s="77">
        <f t="shared" si="18"/>
        <v>2</v>
      </c>
      <c r="N19" s="80">
        <f t="shared" ref="N19:AB19" si="19">SUM(N17:N18)</f>
        <v>7</v>
      </c>
      <c r="O19" s="67">
        <f t="shared" si="19"/>
        <v>0</v>
      </c>
      <c r="P19" s="135">
        <f t="shared" si="19"/>
        <v>7</v>
      </c>
      <c r="Q19" s="141">
        <f t="shared" ref="Q19:S19" si="20">SUM(Q17:Q18)</f>
        <v>16</v>
      </c>
      <c r="R19" s="67">
        <f t="shared" si="20"/>
        <v>0</v>
      </c>
      <c r="S19" s="77">
        <f t="shared" si="20"/>
        <v>16</v>
      </c>
      <c r="T19" s="80">
        <f t="shared" si="19"/>
        <v>0</v>
      </c>
      <c r="U19" s="67">
        <f t="shared" si="19"/>
        <v>0</v>
      </c>
      <c r="V19" s="67">
        <f t="shared" si="19"/>
        <v>0</v>
      </c>
      <c r="W19" s="67">
        <f t="shared" si="19"/>
        <v>0</v>
      </c>
      <c r="X19" s="67">
        <f t="shared" si="19"/>
        <v>0</v>
      </c>
      <c r="Y19" s="67">
        <f t="shared" si="19"/>
        <v>0</v>
      </c>
      <c r="Z19" s="67">
        <f t="shared" si="19"/>
        <v>0</v>
      </c>
      <c r="AA19" s="67">
        <f t="shared" si="19"/>
        <v>0</v>
      </c>
      <c r="AB19" s="77">
        <f t="shared" si="19"/>
        <v>0</v>
      </c>
    </row>
    <row r="20" spans="1:28" s="4" customFormat="1" ht="12.75" customHeight="1" x14ac:dyDescent="0.25">
      <c r="A20" s="197">
        <v>4</v>
      </c>
      <c r="B20" s="200" t="s">
        <v>92</v>
      </c>
      <c r="C20" s="167" t="s">
        <v>80</v>
      </c>
      <c r="D20" s="33" t="s">
        <v>14</v>
      </c>
      <c r="E20" s="34" t="s">
        <v>79</v>
      </c>
      <c r="F20" s="28" t="s">
        <v>5</v>
      </c>
      <c r="G20" s="29" t="s">
        <v>6</v>
      </c>
      <c r="H20" s="28">
        <v>100</v>
      </c>
      <c r="I20" s="30">
        <v>0</v>
      </c>
      <c r="J20" s="30">
        <v>0</v>
      </c>
      <c r="K20" s="30">
        <v>2</v>
      </c>
      <c r="L20" s="30">
        <v>0</v>
      </c>
      <c r="M20" s="95">
        <v>0</v>
      </c>
      <c r="N20" s="254">
        <v>4</v>
      </c>
      <c r="O20" s="182">
        <v>0</v>
      </c>
      <c r="P20" s="257">
        <f t="shared" ref="P20:P34" si="21">SUM(N20:O20)</f>
        <v>4</v>
      </c>
      <c r="Q20" s="253">
        <v>8</v>
      </c>
      <c r="R20" s="182">
        <v>0</v>
      </c>
      <c r="S20" s="187">
        <f t="shared" ref="S20:S34" si="22">SUM(Q20:R20)</f>
        <v>8</v>
      </c>
      <c r="T20" s="254"/>
      <c r="U20" s="182"/>
      <c r="V20" s="181">
        <f t="shared" ref="V20:V34" si="23">SUM(T20:U20)</f>
        <v>0</v>
      </c>
      <c r="W20" s="182"/>
      <c r="X20" s="182"/>
      <c r="Y20" s="181">
        <f t="shared" ref="Y20:Y34" si="24">SUM(W20:X20)</f>
        <v>0</v>
      </c>
      <c r="Z20" s="182"/>
      <c r="AA20" s="182"/>
      <c r="AB20" s="187">
        <f t="shared" ref="AB20:AB34" si="25">SUM(Z20:AA20)</f>
        <v>0</v>
      </c>
    </row>
    <row r="21" spans="1:28" s="4" customFormat="1" ht="12.75" customHeight="1" x14ac:dyDescent="0.25">
      <c r="A21" s="198"/>
      <c r="B21" s="201"/>
      <c r="C21" s="167"/>
      <c r="D21" s="18" t="s">
        <v>15</v>
      </c>
      <c r="E21" s="28" t="s">
        <v>77</v>
      </c>
      <c r="F21" s="28" t="s">
        <v>5</v>
      </c>
      <c r="G21" s="29" t="s">
        <v>6</v>
      </c>
      <c r="H21" s="28">
        <v>200</v>
      </c>
      <c r="I21" s="35">
        <v>5</v>
      </c>
      <c r="J21" s="35">
        <v>4</v>
      </c>
      <c r="K21" s="35">
        <v>0</v>
      </c>
      <c r="L21" s="30">
        <v>0</v>
      </c>
      <c r="M21" s="96">
        <v>1</v>
      </c>
      <c r="N21" s="254"/>
      <c r="O21" s="182"/>
      <c r="P21" s="257">
        <f t="shared" si="21"/>
        <v>0</v>
      </c>
      <c r="Q21" s="253"/>
      <c r="R21" s="182"/>
      <c r="S21" s="187">
        <f t="shared" si="22"/>
        <v>0</v>
      </c>
      <c r="T21" s="254"/>
      <c r="U21" s="182"/>
      <c r="V21" s="181">
        <f t="shared" si="23"/>
        <v>0</v>
      </c>
      <c r="W21" s="182"/>
      <c r="X21" s="182"/>
      <c r="Y21" s="181">
        <f t="shared" si="24"/>
        <v>0</v>
      </c>
      <c r="Z21" s="182"/>
      <c r="AA21" s="182"/>
      <c r="AB21" s="187">
        <f t="shared" si="25"/>
        <v>0</v>
      </c>
    </row>
    <row r="22" spans="1:28" s="4" customFormat="1" ht="12.75" customHeight="1" x14ac:dyDescent="0.25">
      <c r="A22" s="198"/>
      <c r="B22" s="201"/>
      <c r="C22" s="203" t="s">
        <v>16</v>
      </c>
      <c r="D22" s="18" t="s">
        <v>17</v>
      </c>
      <c r="E22" s="28" t="s">
        <v>77</v>
      </c>
      <c r="F22" s="28" t="s">
        <v>5</v>
      </c>
      <c r="G22" s="29" t="s">
        <v>6</v>
      </c>
      <c r="H22" s="28">
        <v>150</v>
      </c>
      <c r="I22" s="30">
        <v>4</v>
      </c>
      <c r="J22" s="31">
        <v>2</v>
      </c>
      <c r="K22" s="40">
        <v>1</v>
      </c>
      <c r="L22" s="30">
        <v>0</v>
      </c>
      <c r="M22" s="97">
        <v>0</v>
      </c>
      <c r="N22" s="260">
        <v>6</v>
      </c>
      <c r="O22" s="204">
        <v>0</v>
      </c>
      <c r="P22" s="261">
        <f t="shared" si="21"/>
        <v>6</v>
      </c>
      <c r="Q22" s="262">
        <v>10</v>
      </c>
      <c r="R22" s="204">
        <v>0</v>
      </c>
      <c r="S22" s="206">
        <f t="shared" si="22"/>
        <v>10</v>
      </c>
      <c r="T22" s="260"/>
      <c r="U22" s="204"/>
      <c r="V22" s="205">
        <f t="shared" si="23"/>
        <v>0</v>
      </c>
      <c r="W22" s="204"/>
      <c r="X22" s="204"/>
      <c r="Y22" s="205">
        <f t="shared" si="24"/>
        <v>0</v>
      </c>
      <c r="Z22" s="204"/>
      <c r="AA22" s="204"/>
      <c r="AB22" s="206">
        <f t="shared" si="25"/>
        <v>0</v>
      </c>
    </row>
    <row r="23" spans="1:28" s="4" customFormat="1" ht="12.75" customHeight="1" x14ac:dyDescent="0.25">
      <c r="A23" s="198"/>
      <c r="B23" s="201"/>
      <c r="C23" s="203"/>
      <c r="D23" s="18" t="s">
        <v>18</v>
      </c>
      <c r="E23" s="28" t="s">
        <v>77</v>
      </c>
      <c r="F23" s="28" t="s">
        <v>5</v>
      </c>
      <c r="G23" s="29" t="s">
        <v>6</v>
      </c>
      <c r="H23" s="28">
        <v>75</v>
      </c>
      <c r="I23" s="30">
        <v>0</v>
      </c>
      <c r="J23" s="31">
        <v>0</v>
      </c>
      <c r="K23" s="40">
        <v>1</v>
      </c>
      <c r="L23" s="30">
        <v>0</v>
      </c>
      <c r="M23" s="97">
        <v>0</v>
      </c>
      <c r="N23" s="260"/>
      <c r="O23" s="204"/>
      <c r="P23" s="261">
        <f t="shared" si="21"/>
        <v>0</v>
      </c>
      <c r="Q23" s="262"/>
      <c r="R23" s="204"/>
      <c r="S23" s="206">
        <f t="shared" si="22"/>
        <v>0</v>
      </c>
      <c r="T23" s="260"/>
      <c r="U23" s="204"/>
      <c r="V23" s="205">
        <f t="shared" si="23"/>
        <v>0</v>
      </c>
      <c r="W23" s="204"/>
      <c r="X23" s="204"/>
      <c r="Y23" s="205">
        <f t="shared" si="24"/>
        <v>0</v>
      </c>
      <c r="Z23" s="204"/>
      <c r="AA23" s="204"/>
      <c r="AB23" s="206">
        <f t="shared" si="25"/>
        <v>0</v>
      </c>
    </row>
    <row r="24" spans="1:28" s="4" customFormat="1" ht="12.75" customHeight="1" x14ac:dyDescent="0.25">
      <c r="A24" s="198"/>
      <c r="B24" s="201"/>
      <c r="C24" s="167" t="s">
        <v>19</v>
      </c>
      <c r="D24" s="18" t="s">
        <v>20</v>
      </c>
      <c r="E24" s="28" t="s">
        <v>77</v>
      </c>
      <c r="F24" s="28" t="s">
        <v>5</v>
      </c>
      <c r="G24" s="29" t="s">
        <v>6</v>
      </c>
      <c r="H24" s="28">
        <v>250</v>
      </c>
      <c r="I24" s="30">
        <v>6</v>
      </c>
      <c r="J24" s="30">
        <v>2</v>
      </c>
      <c r="K24" s="36">
        <v>1</v>
      </c>
      <c r="L24" s="30">
        <v>0</v>
      </c>
      <c r="M24" s="95">
        <v>0</v>
      </c>
      <c r="N24" s="254">
        <v>4</v>
      </c>
      <c r="O24" s="182">
        <v>0</v>
      </c>
      <c r="P24" s="257">
        <f t="shared" si="21"/>
        <v>4</v>
      </c>
      <c r="Q24" s="253">
        <v>13</v>
      </c>
      <c r="R24" s="182">
        <v>0</v>
      </c>
      <c r="S24" s="187">
        <f t="shared" si="22"/>
        <v>13</v>
      </c>
      <c r="T24" s="254"/>
      <c r="U24" s="182"/>
      <c r="V24" s="181">
        <f t="shared" si="23"/>
        <v>0</v>
      </c>
      <c r="W24" s="182"/>
      <c r="X24" s="182"/>
      <c r="Y24" s="181">
        <f t="shared" si="24"/>
        <v>0</v>
      </c>
      <c r="Z24" s="182"/>
      <c r="AA24" s="182"/>
      <c r="AB24" s="187">
        <f t="shared" si="25"/>
        <v>0</v>
      </c>
    </row>
    <row r="25" spans="1:28" s="4" customFormat="1" ht="12.75" customHeight="1" x14ac:dyDescent="0.25">
      <c r="A25" s="198"/>
      <c r="B25" s="201"/>
      <c r="C25" s="167"/>
      <c r="D25" s="18" t="s">
        <v>20</v>
      </c>
      <c r="E25" s="28" t="s">
        <v>77</v>
      </c>
      <c r="F25" s="28" t="s">
        <v>5</v>
      </c>
      <c r="G25" s="29" t="s">
        <v>26</v>
      </c>
      <c r="H25" s="28">
        <v>150</v>
      </c>
      <c r="I25" s="30">
        <v>0</v>
      </c>
      <c r="J25" s="30">
        <v>0</v>
      </c>
      <c r="K25" s="30">
        <v>1</v>
      </c>
      <c r="L25" s="30">
        <v>0</v>
      </c>
      <c r="M25" s="95">
        <v>0</v>
      </c>
      <c r="N25" s="254"/>
      <c r="O25" s="182"/>
      <c r="P25" s="257">
        <f t="shared" si="21"/>
        <v>0</v>
      </c>
      <c r="Q25" s="253"/>
      <c r="R25" s="182"/>
      <c r="S25" s="187">
        <f t="shared" si="22"/>
        <v>0</v>
      </c>
      <c r="T25" s="254"/>
      <c r="U25" s="182"/>
      <c r="V25" s="181">
        <f t="shared" si="23"/>
        <v>0</v>
      </c>
      <c r="W25" s="182"/>
      <c r="X25" s="182"/>
      <c r="Y25" s="181">
        <f t="shared" si="24"/>
        <v>0</v>
      </c>
      <c r="Z25" s="182"/>
      <c r="AA25" s="182"/>
      <c r="AB25" s="187">
        <f t="shared" si="25"/>
        <v>0</v>
      </c>
    </row>
    <row r="26" spans="1:28" s="4" customFormat="1" ht="22.5" customHeight="1" x14ac:dyDescent="0.25">
      <c r="A26" s="198"/>
      <c r="B26" s="201"/>
      <c r="C26" s="57" t="s">
        <v>21</v>
      </c>
      <c r="D26" s="33" t="s">
        <v>22</v>
      </c>
      <c r="E26" s="34" t="s">
        <v>79</v>
      </c>
      <c r="F26" s="28" t="s">
        <v>7</v>
      </c>
      <c r="G26" s="29" t="s">
        <v>6</v>
      </c>
      <c r="H26" s="28">
        <v>100</v>
      </c>
      <c r="I26" s="30">
        <v>0</v>
      </c>
      <c r="J26" s="30">
        <v>0</v>
      </c>
      <c r="K26" s="30">
        <v>1</v>
      </c>
      <c r="L26" s="30">
        <v>0</v>
      </c>
      <c r="M26" s="95">
        <v>0</v>
      </c>
      <c r="N26" s="114">
        <v>0</v>
      </c>
      <c r="O26" s="52">
        <v>0</v>
      </c>
      <c r="P26" s="134">
        <f t="shared" si="21"/>
        <v>0</v>
      </c>
      <c r="Q26" s="140">
        <v>0</v>
      </c>
      <c r="R26" s="118">
        <v>0</v>
      </c>
      <c r="S26" s="119">
        <f t="shared" si="22"/>
        <v>0</v>
      </c>
      <c r="T26" s="122"/>
      <c r="U26" s="52"/>
      <c r="V26" s="109">
        <f t="shared" si="23"/>
        <v>0</v>
      </c>
      <c r="W26" s="52"/>
      <c r="X26" s="52"/>
      <c r="Y26" s="109">
        <f t="shared" si="24"/>
        <v>0</v>
      </c>
      <c r="Z26" s="52"/>
      <c r="AA26" s="52"/>
      <c r="AB26" s="108">
        <f t="shared" si="25"/>
        <v>0</v>
      </c>
    </row>
    <row r="27" spans="1:28" s="4" customFormat="1" ht="22.5" customHeight="1" x14ac:dyDescent="0.25">
      <c r="A27" s="198"/>
      <c r="B27" s="201"/>
      <c r="C27" s="58" t="s">
        <v>23</v>
      </c>
      <c r="D27" s="18" t="s">
        <v>23</v>
      </c>
      <c r="E27" s="28" t="s">
        <v>77</v>
      </c>
      <c r="F27" s="28" t="s">
        <v>5</v>
      </c>
      <c r="G27" s="29" t="s">
        <v>6</v>
      </c>
      <c r="H27" s="28">
        <v>200</v>
      </c>
      <c r="I27" s="30">
        <v>9</v>
      </c>
      <c r="J27" s="30">
        <v>3</v>
      </c>
      <c r="K27" s="30">
        <v>1</v>
      </c>
      <c r="L27" s="30">
        <v>0</v>
      </c>
      <c r="M27" s="95">
        <v>1</v>
      </c>
      <c r="N27" s="115">
        <v>10</v>
      </c>
      <c r="O27" s="53">
        <v>0</v>
      </c>
      <c r="P27" s="136">
        <f t="shared" si="21"/>
        <v>10</v>
      </c>
      <c r="Q27" s="142">
        <v>26</v>
      </c>
      <c r="R27" s="120">
        <v>0</v>
      </c>
      <c r="S27" s="121">
        <f t="shared" si="22"/>
        <v>26</v>
      </c>
      <c r="T27" s="123"/>
      <c r="U27" s="53"/>
      <c r="V27" s="111">
        <f t="shared" si="23"/>
        <v>0</v>
      </c>
      <c r="W27" s="53"/>
      <c r="X27" s="53"/>
      <c r="Y27" s="111">
        <f t="shared" si="24"/>
        <v>0</v>
      </c>
      <c r="Z27" s="53"/>
      <c r="AA27" s="53"/>
      <c r="AB27" s="110">
        <f t="shared" si="25"/>
        <v>0</v>
      </c>
    </row>
    <row r="28" spans="1:28" s="4" customFormat="1" ht="12.75" customHeight="1" x14ac:dyDescent="0.25">
      <c r="A28" s="198"/>
      <c r="B28" s="201"/>
      <c r="C28" s="167" t="s">
        <v>24</v>
      </c>
      <c r="D28" s="18" t="s">
        <v>25</v>
      </c>
      <c r="E28" s="28" t="s">
        <v>77</v>
      </c>
      <c r="F28" s="28" t="s">
        <v>5</v>
      </c>
      <c r="G28" s="29" t="s">
        <v>6</v>
      </c>
      <c r="H28" s="28">
        <v>250</v>
      </c>
      <c r="I28" s="30">
        <v>4</v>
      </c>
      <c r="J28" s="30">
        <v>6</v>
      </c>
      <c r="K28" s="30">
        <v>1</v>
      </c>
      <c r="L28" s="30">
        <v>1</v>
      </c>
      <c r="M28" s="95">
        <v>0</v>
      </c>
      <c r="N28" s="254">
        <v>8</v>
      </c>
      <c r="O28" s="182">
        <v>0</v>
      </c>
      <c r="P28" s="257">
        <f t="shared" si="21"/>
        <v>8</v>
      </c>
      <c r="Q28" s="253">
        <v>12</v>
      </c>
      <c r="R28" s="182">
        <v>0</v>
      </c>
      <c r="S28" s="187">
        <f t="shared" si="22"/>
        <v>12</v>
      </c>
      <c r="T28" s="254"/>
      <c r="U28" s="182"/>
      <c r="V28" s="181">
        <f t="shared" si="23"/>
        <v>0</v>
      </c>
      <c r="W28" s="182"/>
      <c r="X28" s="182"/>
      <c r="Y28" s="181">
        <f t="shared" si="24"/>
        <v>0</v>
      </c>
      <c r="Z28" s="182"/>
      <c r="AA28" s="182"/>
      <c r="AB28" s="187">
        <f t="shared" si="25"/>
        <v>0</v>
      </c>
    </row>
    <row r="29" spans="1:28" s="4" customFormat="1" ht="12.75" customHeight="1" x14ac:dyDescent="0.25">
      <c r="A29" s="198"/>
      <c r="B29" s="201"/>
      <c r="C29" s="167"/>
      <c r="D29" s="18" t="s">
        <v>25</v>
      </c>
      <c r="E29" s="28" t="s">
        <v>77</v>
      </c>
      <c r="F29" s="28" t="s">
        <v>5</v>
      </c>
      <c r="G29" s="29" t="s">
        <v>26</v>
      </c>
      <c r="H29" s="28">
        <v>150</v>
      </c>
      <c r="I29" s="30">
        <v>0</v>
      </c>
      <c r="J29" s="30">
        <v>0</v>
      </c>
      <c r="K29" s="30">
        <v>1</v>
      </c>
      <c r="L29" s="30">
        <v>0</v>
      </c>
      <c r="M29" s="95">
        <v>0</v>
      </c>
      <c r="N29" s="254"/>
      <c r="O29" s="182"/>
      <c r="P29" s="257">
        <f t="shared" si="21"/>
        <v>0</v>
      </c>
      <c r="Q29" s="253"/>
      <c r="R29" s="182"/>
      <c r="S29" s="187">
        <f t="shared" si="22"/>
        <v>0</v>
      </c>
      <c r="T29" s="254"/>
      <c r="U29" s="182"/>
      <c r="V29" s="181">
        <f t="shared" si="23"/>
        <v>0</v>
      </c>
      <c r="W29" s="182"/>
      <c r="X29" s="182"/>
      <c r="Y29" s="181">
        <f t="shared" si="24"/>
        <v>0</v>
      </c>
      <c r="Z29" s="182"/>
      <c r="AA29" s="182"/>
      <c r="AB29" s="187">
        <f t="shared" si="25"/>
        <v>0</v>
      </c>
    </row>
    <row r="30" spans="1:28" s="4" customFormat="1" ht="12.75" customHeight="1" x14ac:dyDescent="0.25">
      <c r="A30" s="198"/>
      <c r="B30" s="201"/>
      <c r="C30" s="167" t="s">
        <v>27</v>
      </c>
      <c r="D30" s="18" t="s">
        <v>27</v>
      </c>
      <c r="E30" s="28" t="s">
        <v>77</v>
      </c>
      <c r="F30" s="28" t="s">
        <v>5</v>
      </c>
      <c r="G30" s="29" t="s">
        <v>6</v>
      </c>
      <c r="H30" s="28">
        <v>200</v>
      </c>
      <c r="I30" s="30">
        <v>4</v>
      </c>
      <c r="J30" s="30">
        <v>5</v>
      </c>
      <c r="K30" s="30">
        <v>1</v>
      </c>
      <c r="L30" s="30">
        <v>0</v>
      </c>
      <c r="M30" s="95">
        <v>0</v>
      </c>
      <c r="N30" s="254">
        <v>2</v>
      </c>
      <c r="O30" s="182">
        <v>0</v>
      </c>
      <c r="P30" s="257">
        <f t="shared" si="21"/>
        <v>2</v>
      </c>
      <c r="Q30" s="253">
        <v>5</v>
      </c>
      <c r="R30" s="182">
        <v>0</v>
      </c>
      <c r="S30" s="187">
        <f t="shared" si="22"/>
        <v>5</v>
      </c>
      <c r="T30" s="254"/>
      <c r="U30" s="182"/>
      <c r="V30" s="181">
        <f t="shared" si="23"/>
        <v>0</v>
      </c>
      <c r="W30" s="182"/>
      <c r="X30" s="182"/>
      <c r="Y30" s="181">
        <f t="shared" si="24"/>
        <v>0</v>
      </c>
      <c r="Z30" s="182"/>
      <c r="AA30" s="182"/>
      <c r="AB30" s="187">
        <f t="shared" si="25"/>
        <v>0</v>
      </c>
    </row>
    <row r="31" spans="1:28" s="4" customFormat="1" ht="12.75" customHeight="1" x14ac:dyDescent="0.25">
      <c r="A31" s="198"/>
      <c r="B31" s="201"/>
      <c r="C31" s="167"/>
      <c r="D31" s="18" t="s">
        <v>27</v>
      </c>
      <c r="E31" s="28" t="s">
        <v>77</v>
      </c>
      <c r="F31" s="28" t="s">
        <v>5</v>
      </c>
      <c r="G31" s="29" t="s">
        <v>26</v>
      </c>
      <c r="H31" s="28">
        <v>175</v>
      </c>
      <c r="I31" s="30">
        <v>0</v>
      </c>
      <c r="J31" s="30">
        <v>0</v>
      </c>
      <c r="K31" s="30">
        <v>1</v>
      </c>
      <c r="L31" s="30">
        <v>0</v>
      </c>
      <c r="M31" s="95">
        <v>0</v>
      </c>
      <c r="N31" s="254"/>
      <c r="O31" s="182"/>
      <c r="P31" s="257">
        <f t="shared" si="21"/>
        <v>0</v>
      </c>
      <c r="Q31" s="253"/>
      <c r="R31" s="182"/>
      <c r="S31" s="187">
        <f t="shared" si="22"/>
        <v>0</v>
      </c>
      <c r="T31" s="254"/>
      <c r="U31" s="182"/>
      <c r="V31" s="181">
        <f t="shared" si="23"/>
        <v>0</v>
      </c>
      <c r="W31" s="182"/>
      <c r="X31" s="182"/>
      <c r="Y31" s="181">
        <f t="shared" si="24"/>
        <v>0</v>
      </c>
      <c r="Z31" s="182"/>
      <c r="AA31" s="182"/>
      <c r="AB31" s="187">
        <f t="shared" si="25"/>
        <v>0</v>
      </c>
    </row>
    <row r="32" spans="1:28" s="4" customFormat="1" ht="22.5" customHeight="1" x14ac:dyDescent="0.25">
      <c r="A32" s="198"/>
      <c r="B32" s="201"/>
      <c r="C32" s="57" t="s">
        <v>28</v>
      </c>
      <c r="D32" s="18" t="s">
        <v>28</v>
      </c>
      <c r="E32" s="28" t="s">
        <v>77</v>
      </c>
      <c r="F32" s="28" t="s">
        <v>5</v>
      </c>
      <c r="G32" s="29" t="s">
        <v>6</v>
      </c>
      <c r="H32" s="28">
        <v>200</v>
      </c>
      <c r="I32" s="30">
        <v>4</v>
      </c>
      <c r="J32" s="30">
        <v>5</v>
      </c>
      <c r="K32" s="30">
        <v>1</v>
      </c>
      <c r="L32" s="30">
        <v>0</v>
      </c>
      <c r="M32" s="95">
        <v>1</v>
      </c>
      <c r="N32" s="114">
        <v>5</v>
      </c>
      <c r="O32" s="52">
        <v>0</v>
      </c>
      <c r="P32" s="134">
        <f t="shared" si="21"/>
        <v>5</v>
      </c>
      <c r="Q32" s="140">
        <v>9</v>
      </c>
      <c r="R32" s="118">
        <v>0</v>
      </c>
      <c r="S32" s="119">
        <f t="shared" si="22"/>
        <v>9</v>
      </c>
      <c r="T32" s="122"/>
      <c r="U32" s="52"/>
      <c r="V32" s="109">
        <f t="shared" si="23"/>
        <v>0</v>
      </c>
      <c r="W32" s="52"/>
      <c r="X32" s="52"/>
      <c r="Y32" s="109">
        <f t="shared" si="24"/>
        <v>0</v>
      </c>
      <c r="Z32" s="52"/>
      <c r="AA32" s="52"/>
      <c r="AB32" s="108">
        <f t="shared" si="25"/>
        <v>0</v>
      </c>
    </row>
    <row r="33" spans="1:28" s="4" customFormat="1" ht="12.75" customHeight="1" x14ac:dyDescent="0.25">
      <c r="A33" s="198"/>
      <c r="B33" s="201"/>
      <c r="C33" s="167" t="s">
        <v>81</v>
      </c>
      <c r="D33" s="18" t="s">
        <v>29</v>
      </c>
      <c r="E33" s="28" t="s">
        <v>77</v>
      </c>
      <c r="F33" s="28" t="s">
        <v>5</v>
      </c>
      <c r="G33" s="29" t="s">
        <v>6</v>
      </c>
      <c r="H33" s="28">
        <v>200</v>
      </c>
      <c r="I33" s="30">
        <v>4</v>
      </c>
      <c r="J33" s="30">
        <v>5</v>
      </c>
      <c r="K33" s="30">
        <v>1</v>
      </c>
      <c r="L33" s="30">
        <v>0</v>
      </c>
      <c r="M33" s="95">
        <v>1</v>
      </c>
      <c r="N33" s="254">
        <v>5</v>
      </c>
      <c r="O33" s="182">
        <v>0</v>
      </c>
      <c r="P33" s="257">
        <f t="shared" si="21"/>
        <v>5</v>
      </c>
      <c r="Q33" s="253">
        <v>13</v>
      </c>
      <c r="R33" s="182">
        <v>0</v>
      </c>
      <c r="S33" s="187">
        <f t="shared" si="22"/>
        <v>13</v>
      </c>
      <c r="T33" s="254"/>
      <c r="U33" s="182"/>
      <c r="V33" s="181">
        <f t="shared" si="23"/>
        <v>0</v>
      </c>
      <c r="W33" s="182"/>
      <c r="X33" s="182"/>
      <c r="Y33" s="181">
        <f t="shared" si="24"/>
        <v>0</v>
      </c>
      <c r="Z33" s="182"/>
      <c r="AA33" s="182"/>
      <c r="AB33" s="187">
        <f t="shared" si="25"/>
        <v>0</v>
      </c>
    </row>
    <row r="34" spans="1:28" s="4" customFormat="1" ht="12.75" customHeight="1" x14ac:dyDescent="0.25">
      <c r="A34" s="198"/>
      <c r="B34" s="202"/>
      <c r="C34" s="167"/>
      <c r="D34" s="18" t="s">
        <v>29</v>
      </c>
      <c r="E34" s="28" t="s">
        <v>77</v>
      </c>
      <c r="F34" s="28" t="s">
        <v>5</v>
      </c>
      <c r="G34" s="29" t="s">
        <v>26</v>
      </c>
      <c r="H34" s="28">
        <v>100</v>
      </c>
      <c r="I34" s="30">
        <v>0</v>
      </c>
      <c r="J34" s="30">
        <v>0</v>
      </c>
      <c r="K34" s="30">
        <v>1</v>
      </c>
      <c r="L34" s="30">
        <v>0</v>
      </c>
      <c r="M34" s="95">
        <v>0</v>
      </c>
      <c r="N34" s="254"/>
      <c r="O34" s="182"/>
      <c r="P34" s="257">
        <f t="shared" si="21"/>
        <v>0</v>
      </c>
      <c r="Q34" s="253"/>
      <c r="R34" s="182"/>
      <c r="S34" s="187">
        <f t="shared" si="22"/>
        <v>0</v>
      </c>
      <c r="T34" s="254"/>
      <c r="U34" s="182"/>
      <c r="V34" s="181">
        <f t="shared" si="23"/>
        <v>0</v>
      </c>
      <c r="W34" s="182"/>
      <c r="X34" s="182"/>
      <c r="Y34" s="181">
        <f t="shared" si="24"/>
        <v>0</v>
      </c>
      <c r="Z34" s="182"/>
      <c r="AA34" s="182"/>
      <c r="AB34" s="187">
        <f t="shared" si="25"/>
        <v>0</v>
      </c>
    </row>
    <row r="35" spans="1:28" s="12" customFormat="1" ht="18" x14ac:dyDescent="0.25">
      <c r="A35" s="199"/>
      <c r="B35" s="188" t="s">
        <v>90</v>
      </c>
      <c r="C35" s="188"/>
      <c r="D35" s="188"/>
      <c r="E35" s="189"/>
      <c r="F35" s="188"/>
      <c r="G35" s="188"/>
      <c r="H35" s="188"/>
      <c r="I35" s="67">
        <f>SUM(I20:I34)</f>
        <v>40</v>
      </c>
      <c r="J35" s="67">
        <f t="shared" ref="J35:L35" si="26">SUM(J20:J34)</f>
        <v>32</v>
      </c>
      <c r="K35" s="67">
        <f t="shared" si="26"/>
        <v>15</v>
      </c>
      <c r="L35" s="67">
        <f t="shared" si="26"/>
        <v>1</v>
      </c>
      <c r="M35" s="77">
        <f>SUM(M20:M34)</f>
        <v>4</v>
      </c>
      <c r="N35" s="80">
        <f t="shared" ref="N35:AB35" si="27">SUM(N20:N34)</f>
        <v>44</v>
      </c>
      <c r="O35" s="67">
        <f t="shared" si="27"/>
        <v>0</v>
      </c>
      <c r="P35" s="135">
        <f>SUM(P20:P34)</f>
        <v>44</v>
      </c>
      <c r="Q35" s="141">
        <f t="shared" ref="Q35:R35" si="28">SUM(Q20:Q34)</f>
        <v>96</v>
      </c>
      <c r="R35" s="67">
        <f t="shared" si="28"/>
        <v>0</v>
      </c>
      <c r="S35" s="77">
        <f>SUM(S20:S34)</f>
        <v>96</v>
      </c>
      <c r="T35" s="80">
        <f t="shared" si="27"/>
        <v>0</v>
      </c>
      <c r="U35" s="67">
        <f t="shared" si="27"/>
        <v>0</v>
      </c>
      <c r="V35" s="67">
        <f t="shared" si="27"/>
        <v>0</v>
      </c>
      <c r="W35" s="67">
        <f t="shared" si="27"/>
        <v>0</v>
      </c>
      <c r="X35" s="67">
        <f t="shared" si="27"/>
        <v>0</v>
      </c>
      <c r="Y35" s="67">
        <f t="shared" si="27"/>
        <v>0</v>
      </c>
      <c r="Z35" s="67">
        <f t="shared" si="27"/>
        <v>0</v>
      </c>
      <c r="AA35" s="67">
        <f t="shared" si="27"/>
        <v>0</v>
      </c>
      <c r="AB35" s="77">
        <f t="shared" si="27"/>
        <v>0</v>
      </c>
    </row>
    <row r="36" spans="1:28" s="4" customFormat="1" ht="45" customHeight="1" x14ac:dyDescent="0.25">
      <c r="A36" s="164">
        <v>5</v>
      </c>
      <c r="B36" s="207" t="s">
        <v>93</v>
      </c>
      <c r="C36" s="57" t="s">
        <v>30</v>
      </c>
      <c r="D36" s="18" t="s">
        <v>31</v>
      </c>
      <c r="E36" s="28" t="s">
        <v>77</v>
      </c>
      <c r="F36" s="28" t="s">
        <v>5</v>
      </c>
      <c r="G36" s="29" t="s">
        <v>6</v>
      </c>
      <c r="H36" s="28">
        <v>100</v>
      </c>
      <c r="I36" s="61">
        <v>1</v>
      </c>
      <c r="J36" s="30">
        <v>0</v>
      </c>
      <c r="K36" s="30">
        <v>1</v>
      </c>
      <c r="L36" s="30">
        <v>0</v>
      </c>
      <c r="M36" s="98">
        <v>1</v>
      </c>
      <c r="N36" s="104">
        <v>1</v>
      </c>
      <c r="O36" s="52">
        <v>0</v>
      </c>
      <c r="P36" s="134">
        <f t="shared" ref="P36:P37" si="29">SUM(N36:O36)</f>
        <v>1</v>
      </c>
      <c r="Q36" s="140">
        <v>1</v>
      </c>
      <c r="R36" s="118">
        <v>0</v>
      </c>
      <c r="S36" s="119">
        <f t="shared" ref="S36:S37" si="30">SUM(Q36:R36)</f>
        <v>1</v>
      </c>
      <c r="T36" s="122"/>
      <c r="U36" s="52"/>
      <c r="V36" s="109">
        <f t="shared" ref="V36:V37" si="31">SUM(T36:U36)</f>
        <v>0</v>
      </c>
      <c r="W36" s="52"/>
      <c r="X36" s="52"/>
      <c r="Y36" s="109">
        <f t="shared" ref="Y36:Y37" si="32">SUM(W36:X36)</f>
        <v>0</v>
      </c>
      <c r="Z36" s="52"/>
      <c r="AA36" s="52"/>
      <c r="AB36" s="108">
        <f t="shared" ref="AB36:AB37" si="33">SUM(Z36:AA36)</f>
        <v>0</v>
      </c>
    </row>
    <row r="37" spans="1:28" s="4" customFormat="1" ht="45" customHeight="1" x14ac:dyDescent="0.25">
      <c r="A37" s="164"/>
      <c r="B37" s="207"/>
      <c r="C37" s="57" t="s">
        <v>32</v>
      </c>
      <c r="D37" s="18" t="s">
        <v>82</v>
      </c>
      <c r="E37" s="28" t="s">
        <v>77</v>
      </c>
      <c r="F37" s="28" t="s">
        <v>5</v>
      </c>
      <c r="G37" s="29" t="s">
        <v>6</v>
      </c>
      <c r="H37" s="28">
        <v>75</v>
      </c>
      <c r="I37" s="61">
        <v>0</v>
      </c>
      <c r="J37" s="30">
        <v>1</v>
      </c>
      <c r="K37" s="30">
        <v>1</v>
      </c>
      <c r="L37" s="30">
        <v>0</v>
      </c>
      <c r="M37" s="98">
        <v>1</v>
      </c>
      <c r="N37" s="104">
        <v>1</v>
      </c>
      <c r="O37" s="52">
        <v>0</v>
      </c>
      <c r="P37" s="134">
        <f t="shared" si="29"/>
        <v>1</v>
      </c>
      <c r="Q37" s="140">
        <v>1</v>
      </c>
      <c r="R37" s="118">
        <v>0</v>
      </c>
      <c r="S37" s="119">
        <f t="shared" si="30"/>
        <v>1</v>
      </c>
      <c r="T37" s="122"/>
      <c r="U37" s="52"/>
      <c r="V37" s="109">
        <f t="shared" si="31"/>
        <v>0</v>
      </c>
      <c r="W37" s="52"/>
      <c r="X37" s="52"/>
      <c r="Y37" s="109">
        <f t="shared" si="32"/>
        <v>0</v>
      </c>
      <c r="Z37" s="52"/>
      <c r="AA37" s="52"/>
      <c r="AB37" s="108">
        <f t="shared" si="33"/>
        <v>0</v>
      </c>
    </row>
    <row r="38" spans="1:28" s="12" customFormat="1" ht="18" x14ac:dyDescent="0.25">
      <c r="A38" s="165"/>
      <c r="B38" s="188" t="s">
        <v>90</v>
      </c>
      <c r="C38" s="188"/>
      <c r="D38" s="188"/>
      <c r="E38" s="189"/>
      <c r="F38" s="188"/>
      <c r="G38" s="188"/>
      <c r="H38" s="188"/>
      <c r="I38" s="67">
        <f t="shared" ref="I38:AB38" si="34">SUM(I36:I37)</f>
        <v>1</v>
      </c>
      <c r="J38" s="67">
        <f t="shared" si="34"/>
        <v>1</v>
      </c>
      <c r="K38" s="67">
        <f t="shared" si="34"/>
        <v>2</v>
      </c>
      <c r="L38" s="67">
        <f t="shared" si="34"/>
        <v>0</v>
      </c>
      <c r="M38" s="77">
        <f t="shared" si="34"/>
        <v>2</v>
      </c>
      <c r="N38" s="80">
        <f t="shared" si="34"/>
        <v>2</v>
      </c>
      <c r="O38" s="67">
        <f t="shared" si="34"/>
        <v>0</v>
      </c>
      <c r="P38" s="135">
        <f>SUM(P36:P37)</f>
        <v>2</v>
      </c>
      <c r="Q38" s="141">
        <f t="shared" ref="Q38:R38" si="35">SUM(Q36:Q37)</f>
        <v>2</v>
      </c>
      <c r="R38" s="67">
        <f t="shared" si="35"/>
        <v>0</v>
      </c>
      <c r="S38" s="77">
        <f>SUM(S36:S37)</f>
        <v>2</v>
      </c>
      <c r="T38" s="80">
        <f t="shared" si="34"/>
        <v>0</v>
      </c>
      <c r="U38" s="67">
        <f t="shared" si="34"/>
        <v>0</v>
      </c>
      <c r="V38" s="67">
        <f t="shared" si="34"/>
        <v>0</v>
      </c>
      <c r="W38" s="67">
        <f t="shared" si="34"/>
        <v>0</v>
      </c>
      <c r="X38" s="67">
        <f t="shared" si="34"/>
        <v>0</v>
      </c>
      <c r="Y38" s="67">
        <f t="shared" si="34"/>
        <v>0</v>
      </c>
      <c r="Z38" s="67">
        <f t="shared" si="34"/>
        <v>0</v>
      </c>
      <c r="AA38" s="67">
        <f t="shared" si="34"/>
        <v>0</v>
      </c>
      <c r="AB38" s="77">
        <f t="shared" si="34"/>
        <v>0</v>
      </c>
    </row>
    <row r="39" spans="1:28" s="4" customFormat="1" ht="11.25" customHeight="1" x14ac:dyDescent="0.25">
      <c r="A39" s="164">
        <v>6</v>
      </c>
      <c r="B39" s="207" t="s">
        <v>94</v>
      </c>
      <c r="C39" s="167" t="s">
        <v>33</v>
      </c>
      <c r="D39" s="18" t="s">
        <v>33</v>
      </c>
      <c r="E39" s="28" t="s">
        <v>77</v>
      </c>
      <c r="F39" s="28" t="s">
        <v>5</v>
      </c>
      <c r="G39" s="29" t="s">
        <v>6</v>
      </c>
      <c r="H39" s="28">
        <v>315</v>
      </c>
      <c r="I39" s="30">
        <v>0</v>
      </c>
      <c r="J39" s="30">
        <v>0</v>
      </c>
      <c r="K39" s="30">
        <v>1</v>
      </c>
      <c r="L39" s="30">
        <v>0</v>
      </c>
      <c r="M39" s="95">
        <v>0</v>
      </c>
      <c r="N39" s="254">
        <v>0</v>
      </c>
      <c r="O39" s="182">
        <v>0</v>
      </c>
      <c r="P39" s="257">
        <f t="shared" ref="P39:P48" si="36">SUM(N39:O39)</f>
        <v>0</v>
      </c>
      <c r="Q39" s="253">
        <v>0</v>
      </c>
      <c r="R39" s="182">
        <v>0</v>
      </c>
      <c r="S39" s="187">
        <f t="shared" ref="S39:S48" si="37">SUM(Q39:R39)</f>
        <v>0</v>
      </c>
      <c r="T39" s="254"/>
      <c r="U39" s="182"/>
      <c r="V39" s="181">
        <f t="shared" ref="V39:V48" si="38">SUM(T39:U39)</f>
        <v>0</v>
      </c>
      <c r="W39" s="182"/>
      <c r="X39" s="182"/>
      <c r="Y39" s="181">
        <f t="shared" ref="Y39:Y48" si="39">SUM(W39:X39)</f>
        <v>0</v>
      </c>
      <c r="Z39" s="182"/>
      <c r="AA39" s="182"/>
      <c r="AB39" s="187">
        <f t="shared" ref="AB39:AB48" si="40">SUM(Z39:AA39)</f>
        <v>0</v>
      </c>
    </row>
    <row r="40" spans="1:28" s="4" customFormat="1" ht="11.25" customHeight="1" x14ac:dyDescent="0.25">
      <c r="A40" s="164"/>
      <c r="B40" s="207"/>
      <c r="C40" s="167"/>
      <c r="D40" s="18" t="s">
        <v>33</v>
      </c>
      <c r="E40" s="28" t="s">
        <v>77</v>
      </c>
      <c r="F40" s="28" t="s">
        <v>5</v>
      </c>
      <c r="G40" s="29" t="s">
        <v>26</v>
      </c>
      <c r="H40" s="28">
        <v>50</v>
      </c>
      <c r="I40" s="30">
        <v>0</v>
      </c>
      <c r="J40" s="30">
        <v>0</v>
      </c>
      <c r="K40" s="30">
        <v>0</v>
      </c>
      <c r="L40" s="30">
        <v>0</v>
      </c>
      <c r="M40" s="95">
        <v>0</v>
      </c>
      <c r="N40" s="254"/>
      <c r="O40" s="182"/>
      <c r="P40" s="257">
        <f t="shared" si="36"/>
        <v>0</v>
      </c>
      <c r="Q40" s="253"/>
      <c r="R40" s="182"/>
      <c r="S40" s="187">
        <f t="shared" si="37"/>
        <v>0</v>
      </c>
      <c r="T40" s="254"/>
      <c r="U40" s="182"/>
      <c r="V40" s="181">
        <f t="shared" si="38"/>
        <v>0</v>
      </c>
      <c r="W40" s="182"/>
      <c r="X40" s="182"/>
      <c r="Y40" s="181">
        <f t="shared" si="39"/>
        <v>0</v>
      </c>
      <c r="Z40" s="182"/>
      <c r="AA40" s="182"/>
      <c r="AB40" s="187">
        <f t="shared" si="40"/>
        <v>0</v>
      </c>
    </row>
    <row r="41" spans="1:28" s="4" customFormat="1" ht="22.5" customHeight="1" x14ac:dyDescent="0.25">
      <c r="A41" s="164"/>
      <c r="B41" s="207"/>
      <c r="C41" s="57" t="s">
        <v>34</v>
      </c>
      <c r="D41" s="18" t="s">
        <v>34</v>
      </c>
      <c r="E41" s="28" t="s">
        <v>77</v>
      </c>
      <c r="F41" s="28" t="s">
        <v>5</v>
      </c>
      <c r="G41" s="29" t="s">
        <v>6</v>
      </c>
      <c r="H41" s="28">
        <v>40</v>
      </c>
      <c r="I41" s="30">
        <v>0</v>
      </c>
      <c r="J41" s="30">
        <v>0</v>
      </c>
      <c r="K41" s="30">
        <v>1</v>
      </c>
      <c r="L41" s="30">
        <v>0</v>
      </c>
      <c r="M41" s="95">
        <v>0</v>
      </c>
      <c r="N41" s="104">
        <v>0</v>
      </c>
      <c r="O41" s="52">
        <v>0</v>
      </c>
      <c r="P41" s="134">
        <f t="shared" si="36"/>
        <v>0</v>
      </c>
      <c r="Q41" s="140">
        <v>0</v>
      </c>
      <c r="R41" s="118">
        <v>0</v>
      </c>
      <c r="S41" s="119">
        <f t="shared" si="37"/>
        <v>0</v>
      </c>
      <c r="T41" s="122"/>
      <c r="U41" s="52"/>
      <c r="V41" s="109">
        <f t="shared" si="38"/>
        <v>0</v>
      </c>
      <c r="W41" s="52"/>
      <c r="X41" s="52"/>
      <c r="Y41" s="109">
        <f t="shared" si="39"/>
        <v>0</v>
      </c>
      <c r="Z41" s="52"/>
      <c r="AA41" s="52"/>
      <c r="AB41" s="108">
        <f t="shared" si="40"/>
        <v>0</v>
      </c>
    </row>
    <row r="42" spans="1:28" s="4" customFormat="1" ht="25.5" x14ac:dyDescent="0.25">
      <c r="A42" s="164"/>
      <c r="B42" s="207"/>
      <c r="C42" s="58" t="s">
        <v>35</v>
      </c>
      <c r="D42" s="18" t="s">
        <v>35</v>
      </c>
      <c r="E42" s="28" t="s">
        <v>77</v>
      </c>
      <c r="F42" s="28" t="s">
        <v>5</v>
      </c>
      <c r="G42" s="29" t="s">
        <v>6</v>
      </c>
      <c r="H42" s="28">
        <v>100</v>
      </c>
      <c r="I42" s="30">
        <v>0</v>
      </c>
      <c r="J42" s="30">
        <v>0</v>
      </c>
      <c r="K42" s="30">
        <v>1</v>
      </c>
      <c r="L42" s="30">
        <v>0</v>
      </c>
      <c r="M42" s="95">
        <v>0</v>
      </c>
      <c r="N42" s="105">
        <v>0</v>
      </c>
      <c r="O42" s="53">
        <v>0</v>
      </c>
      <c r="P42" s="136">
        <f t="shared" si="36"/>
        <v>0</v>
      </c>
      <c r="Q42" s="142">
        <v>1</v>
      </c>
      <c r="R42" s="120">
        <v>0</v>
      </c>
      <c r="S42" s="121">
        <f t="shared" si="37"/>
        <v>1</v>
      </c>
      <c r="T42" s="123"/>
      <c r="U42" s="53"/>
      <c r="V42" s="111">
        <f t="shared" si="38"/>
        <v>0</v>
      </c>
      <c r="W42" s="53"/>
      <c r="X42" s="53"/>
      <c r="Y42" s="111">
        <f t="shared" si="39"/>
        <v>0</v>
      </c>
      <c r="Z42" s="53"/>
      <c r="AA42" s="53"/>
      <c r="AB42" s="110">
        <f t="shared" si="40"/>
        <v>0</v>
      </c>
    </row>
    <row r="43" spans="1:28" s="4" customFormat="1" ht="11.25" customHeight="1" x14ac:dyDescent="0.25">
      <c r="A43" s="164"/>
      <c r="B43" s="207"/>
      <c r="C43" s="167" t="s">
        <v>36</v>
      </c>
      <c r="D43" s="18" t="s">
        <v>37</v>
      </c>
      <c r="E43" s="28" t="s">
        <v>77</v>
      </c>
      <c r="F43" s="28" t="s">
        <v>7</v>
      </c>
      <c r="G43" s="29" t="s">
        <v>6</v>
      </c>
      <c r="H43" s="28">
        <v>60</v>
      </c>
      <c r="I43" s="179">
        <v>0</v>
      </c>
      <c r="J43" s="179">
        <v>1</v>
      </c>
      <c r="K43" s="179">
        <v>2</v>
      </c>
      <c r="L43" s="179">
        <v>0</v>
      </c>
      <c r="M43" s="208">
        <v>0</v>
      </c>
      <c r="N43" s="254">
        <v>0</v>
      </c>
      <c r="O43" s="182">
        <v>0</v>
      </c>
      <c r="P43" s="257">
        <f t="shared" si="36"/>
        <v>0</v>
      </c>
      <c r="Q43" s="253">
        <v>0</v>
      </c>
      <c r="R43" s="182">
        <v>0</v>
      </c>
      <c r="S43" s="187">
        <f t="shared" si="37"/>
        <v>0</v>
      </c>
      <c r="T43" s="254"/>
      <c r="U43" s="182"/>
      <c r="V43" s="181">
        <f t="shared" si="38"/>
        <v>0</v>
      </c>
      <c r="W43" s="182"/>
      <c r="X43" s="182"/>
      <c r="Y43" s="181">
        <f t="shared" si="39"/>
        <v>0</v>
      </c>
      <c r="Z43" s="182"/>
      <c r="AA43" s="182"/>
      <c r="AB43" s="187">
        <f t="shared" si="40"/>
        <v>0</v>
      </c>
    </row>
    <row r="44" spans="1:28" s="4" customFormat="1" ht="11.25" customHeight="1" x14ac:dyDescent="0.25">
      <c r="A44" s="164"/>
      <c r="B44" s="207"/>
      <c r="C44" s="167"/>
      <c r="D44" s="18" t="s">
        <v>36</v>
      </c>
      <c r="E44" s="28" t="s">
        <v>77</v>
      </c>
      <c r="F44" s="28" t="s">
        <v>5</v>
      </c>
      <c r="G44" s="29" t="s">
        <v>6</v>
      </c>
      <c r="H44" s="28">
        <v>100</v>
      </c>
      <c r="I44" s="168"/>
      <c r="J44" s="168"/>
      <c r="K44" s="168"/>
      <c r="L44" s="168"/>
      <c r="M44" s="186"/>
      <c r="N44" s="254"/>
      <c r="O44" s="182"/>
      <c r="P44" s="257">
        <f t="shared" si="36"/>
        <v>0</v>
      </c>
      <c r="Q44" s="253"/>
      <c r="R44" s="182"/>
      <c r="S44" s="187">
        <f t="shared" si="37"/>
        <v>0</v>
      </c>
      <c r="T44" s="254"/>
      <c r="U44" s="182"/>
      <c r="V44" s="181">
        <f t="shared" si="38"/>
        <v>0</v>
      </c>
      <c r="W44" s="182"/>
      <c r="X44" s="182"/>
      <c r="Y44" s="181">
        <f t="shared" si="39"/>
        <v>0</v>
      </c>
      <c r="Z44" s="182"/>
      <c r="AA44" s="182"/>
      <c r="AB44" s="187">
        <f t="shared" si="40"/>
        <v>0</v>
      </c>
    </row>
    <row r="45" spans="1:28" s="4" customFormat="1" ht="11.25" customHeight="1" x14ac:dyDescent="0.25">
      <c r="A45" s="164"/>
      <c r="B45" s="207"/>
      <c r="C45" s="167" t="s">
        <v>38</v>
      </c>
      <c r="D45" s="18" t="s">
        <v>39</v>
      </c>
      <c r="E45" s="28" t="s">
        <v>77</v>
      </c>
      <c r="F45" s="28" t="s">
        <v>5</v>
      </c>
      <c r="G45" s="29" t="s">
        <v>6</v>
      </c>
      <c r="H45" s="28">
        <v>130</v>
      </c>
      <c r="I45" s="30">
        <v>1</v>
      </c>
      <c r="J45" s="30">
        <v>0</v>
      </c>
      <c r="K45" s="30">
        <v>1</v>
      </c>
      <c r="L45" s="30">
        <v>0</v>
      </c>
      <c r="M45" s="95">
        <v>0</v>
      </c>
      <c r="N45" s="254">
        <v>2</v>
      </c>
      <c r="O45" s="182">
        <v>0</v>
      </c>
      <c r="P45" s="257">
        <f t="shared" si="36"/>
        <v>2</v>
      </c>
      <c r="Q45" s="253">
        <v>3</v>
      </c>
      <c r="R45" s="182">
        <v>0</v>
      </c>
      <c r="S45" s="187">
        <f t="shared" si="37"/>
        <v>3</v>
      </c>
      <c r="T45" s="254"/>
      <c r="U45" s="182"/>
      <c r="V45" s="181">
        <f t="shared" si="38"/>
        <v>0</v>
      </c>
      <c r="W45" s="182"/>
      <c r="X45" s="182"/>
      <c r="Y45" s="181">
        <f t="shared" si="39"/>
        <v>0</v>
      </c>
      <c r="Z45" s="182"/>
      <c r="AA45" s="182"/>
      <c r="AB45" s="187">
        <f t="shared" si="40"/>
        <v>0</v>
      </c>
    </row>
    <row r="46" spans="1:28" s="4" customFormat="1" ht="11.25" customHeight="1" x14ac:dyDescent="0.25">
      <c r="A46" s="164"/>
      <c r="B46" s="207"/>
      <c r="C46" s="167"/>
      <c r="D46" s="18" t="s">
        <v>39</v>
      </c>
      <c r="E46" s="28" t="s">
        <v>77</v>
      </c>
      <c r="F46" s="28" t="s">
        <v>5</v>
      </c>
      <c r="G46" s="29" t="s">
        <v>26</v>
      </c>
      <c r="H46" s="28">
        <v>50</v>
      </c>
      <c r="I46" s="30">
        <v>0</v>
      </c>
      <c r="J46" s="30">
        <v>0</v>
      </c>
      <c r="K46" s="30">
        <v>0</v>
      </c>
      <c r="L46" s="30">
        <v>0</v>
      </c>
      <c r="M46" s="95">
        <v>0</v>
      </c>
      <c r="N46" s="254"/>
      <c r="O46" s="182"/>
      <c r="P46" s="257">
        <f t="shared" si="36"/>
        <v>0</v>
      </c>
      <c r="Q46" s="253"/>
      <c r="R46" s="182"/>
      <c r="S46" s="187">
        <f t="shared" si="37"/>
        <v>0</v>
      </c>
      <c r="T46" s="254"/>
      <c r="U46" s="182"/>
      <c r="V46" s="181">
        <f t="shared" si="38"/>
        <v>0</v>
      </c>
      <c r="W46" s="182"/>
      <c r="X46" s="182"/>
      <c r="Y46" s="181">
        <f t="shared" si="39"/>
        <v>0</v>
      </c>
      <c r="Z46" s="182"/>
      <c r="AA46" s="182"/>
      <c r="AB46" s="187">
        <f t="shared" si="40"/>
        <v>0</v>
      </c>
    </row>
    <row r="47" spans="1:28" s="4" customFormat="1" ht="11.25" customHeight="1" x14ac:dyDescent="0.25">
      <c r="A47" s="164"/>
      <c r="B47" s="207"/>
      <c r="C47" s="167" t="s">
        <v>40</v>
      </c>
      <c r="D47" s="18" t="s">
        <v>40</v>
      </c>
      <c r="E47" s="28" t="s">
        <v>77</v>
      </c>
      <c r="F47" s="28" t="s">
        <v>5</v>
      </c>
      <c r="G47" s="29" t="s">
        <v>6</v>
      </c>
      <c r="H47" s="28">
        <v>100</v>
      </c>
      <c r="I47" s="30">
        <v>0</v>
      </c>
      <c r="J47" s="30">
        <v>0</v>
      </c>
      <c r="K47" s="30">
        <v>1</v>
      </c>
      <c r="L47" s="30">
        <v>0</v>
      </c>
      <c r="M47" s="95">
        <v>0</v>
      </c>
      <c r="N47" s="254">
        <v>0</v>
      </c>
      <c r="O47" s="182">
        <v>0</v>
      </c>
      <c r="P47" s="257">
        <f t="shared" si="36"/>
        <v>0</v>
      </c>
      <c r="Q47" s="253">
        <v>1</v>
      </c>
      <c r="R47" s="182">
        <v>0</v>
      </c>
      <c r="S47" s="187">
        <f t="shared" si="37"/>
        <v>1</v>
      </c>
      <c r="T47" s="254"/>
      <c r="U47" s="182"/>
      <c r="V47" s="181">
        <f t="shared" si="38"/>
        <v>0</v>
      </c>
      <c r="W47" s="182"/>
      <c r="X47" s="182"/>
      <c r="Y47" s="181">
        <f t="shared" si="39"/>
        <v>0</v>
      </c>
      <c r="Z47" s="182"/>
      <c r="AA47" s="182"/>
      <c r="AB47" s="187">
        <f t="shared" si="40"/>
        <v>0</v>
      </c>
    </row>
    <row r="48" spans="1:28" s="4" customFormat="1" ht="11.25" customHeight="1" x14ac:dyDescent="0.25">
      <c r="A48" s="164"/>
      <c r="B48" s="207"/>
      <c r="C48" s="167"/>
      <c r="D48" s="18" t="s">
        <v>40</v>
      </c>
      <c r="E48" s="28" t="s">
        <v>77</v>
      </c>
      <c r="F48" s="28" t="s">
        <v>5</v>
      </c>
      <c r="G48" s="29" t="s">
        <v>26</v>
      </c>
      <c r="H48" s="28">
        <v>50</v>
      </c>
      <c r="I48" s="30">
        <v>0</v>
      </c>
      <c r="J48" s="30">
        <v>0</v>
      </c>
      <c r="K48" s="30">
        <v>0</v>
      </c>
      <c r="L48" s="30">
        <v>0</v>
      </c>
      <c r="M48" s="95">
        <v>0</v>
      </c>
      <c r="N48" s="254"/>
      <c r="O48" s="182"/>
      <c r="P48" s="257">
        <f t="shared" si="36"/>
        <v>0</v>
      </c>
      <c r="Q48" s="253"/>
      <c r="R48" s="182"/>
      <c r="S48" s="187">
        <f t="shared" si="37"/>
        <v>0</v>
      </c>
      <c r="T48" s="254"/>
      <c r="U48" s="182"/>
      <c r="V48" s="181">
        <f t="shared" si="38"/>
        <v>0</v>
      </c>
      <c r="W48" s="182"/>
      <c r="X48" s="182"/>
      <c r="Y48" s="181">
        <f t="shared" si="39"/>
        <v>0</v>
      </c>
      <c r="Z48" s="182"/>
      <c r="AA48" s="182"/>
      <c r="AB48" s="187">
        <f t="shared" si="40"/>
        <v>0</v>
      </c>
    </row>
    <row r="49" spans="1:28" s="12" customFormat="1" ht="18" x14ac:dyDescent="0.25">
      <c r="A49" s="165"/>
      <c r="B49" s="188" t="s">
        <v>90</v>
      </c>
      <c r="C49" s="188"/>
      <c r="D49" s="188"/>
      <c r="E49" s="189"/>
      <c r="F49" s="188"/>
      <c r="G49" s="188"/>
      <c r="H49" s="188"/>
      <c r="I49" s="67">
        <f t="shared" ref="I49:AB49" si="41">SUM(I39:I48)</f>
        <v>1</v>
      </c>
      <c r="J49" s="67">
        <f t="shared" si="41"/>
        <v>1</v>
      </c>
      <c r="K49" s="67">
        <f t="shared" si="41"/>
        <v>7</v>
      </c>
      <c r="L49" s="67">
        <f t="shared" si="41"/>
        <v>0</v>
      </c>
      <c r="M49" s="77">
        <f t="shared" si="41"/>
        <v>0</v>
      </c>
      <c r="N49" s="80">
        <f t="shared" si="41"/>
        <v>2</v>
      </c>
      <c r="O49" s="67">
        <f t="shared" si="41"/>
        <v>0</v>
      </c>
      <c r="P49" s="135">
        <f>SUM(P39:P48)</f>
        <v>2</v>
      </c>
      <c r="Q49" s="141">
        <f t="shared" ref="Q49:R49" si="42">SUM(Q39:Q48)</f>
        <v>5</v>
      </c>
      <c r="R49" s="67">
        <f t="shared" si="42"/>
        <v>0</v>
      </c>
      <c r="S49" s="77">
        <f>SUM(S39:S48)</f>
        <v>5</v>
      </c>
      <c r="T49" s="80">
        <f t="shared" si="41"/>
        <v>0</v>
      </c>
      <c r="U49" s="67">
        <f t="shared" si="41"/>
        <v>0</v>
      </c>
      <c r="V49" s="67">
        <f t="shared" si="41"/>
        <v>0</v>
      </c>
      <c r="W49" s="67">
        <f t="shared" si="41"/>
        <v>0</v>
      </c>
      <c r="X49" s="67">
        <f t="shared" si="41"/>
        <v>0</v>
      </c>
      <c r="Y49" s="67">
        <f t="shared" si="41"/>
        <v>0</v>
      </c>
      <c r="Z49" s="67">
        <f t="shared" si="41"/>
        <v>0</v>
      </c>
      <c r="AA49" s="67">
        <f t="shared" si="41"/>
        <v>0</v>
      </c>
      <c r="AB49" s="77">
        <f t="shared" si="41"/>
        <v>0</v>
      </c>
    </row>
    <row r="50" spans="1:28" s="4" customFormat="1" ht="6.75" customHeight="1" x14ac:dyDescent="0.25">
      <c r="A50" s="164">
        <v>7</v>
      </c>
      <c r="B50" s="166" t="s">
        <v>41</v>
      </c>
      <c r="C50" s="167" t="s">
        <v>41</v>
      </c>
      <c r="D50" s="18" t="s">
        <v>42</v>
      </c>
      <c r="E50" s="28" t="s">
        <v>77</v>
      </c>
      <c r="F50" s="28" t="s">
        <v>5</v>
      </c>
      <c r="G50" s="29" t="s">
        <v>6</v>
      </c>
      <c r="H50" s="28">
        <v>40</v>
      </c>
      <c r="I50" s="169">
        <v>4</v>
      </c>
      <c r="J50" s="169">
        <v>7</v>
      </c>
      <c r="K50" s="169">
        <v>1</v>
      </c>
      <c r="L50" s="169">
        <v>0</v>
      </c>
      <c r="M50" s="194">
        <v>2</v>
      </c>
      <c r="N50" s="254">
        <v>1</v>
      </c>
      <c r="O50" s="182">
        <v>0</v>
      </c>
      <c r="P50" s="257">
        <f t="shared" ref="P50:P54" si="43">SUM(N50:O50)</f>
        <v>1</v>
      </c>
      <c r="Q50" s="253">
        <v>1</v>
      </c>
      <c r="R50" s="182">
        <v>0</v>
      </c>
      <c r="S50" s="187">
        <f t="shared" ref="S50:S54" si="44">SUM(Q50:R50)</f>
        <v>1</v>
      </c>
      <c r="T50" s="254"/>
      <c r="U50" s="182"/>
      <c r="V50" s="181">
        <f t="shared" ref="V50:V54" si="45">SUM(T50:U50)</f>
        <v>0</v>
      </c>
      <c r="W50" s="182"/>
      <c r="X50" s="182"/>
      <c r="Y50" s="181">
        <f t="shared" ref="Y50:Y54" si="46">SUM(W50:X50)</f>
        <v>0</v>
      </c>
      <c r="Z50" s="182"/>
      <c r="AA50" s="182"/>
      <c r="AB50" s="187">
        <f t="shared" ref="AB50:AB54" si="47">SUM(Z50:AA50)</f>
        <v>0</v>
      </c>
    </row>
    <row r="51" spans="1:28" s="4" customFormat="1" ht="6.75" customHeight="1" x14ac:dyDescent="0.25">
      <c r="A51" s="164"/>
      <c r="B51" s="166"/>
      <c r="C51" s="167"/>
      <c r="D51" s="18" t="s">
        <v>41</v>
      </c>
      <c r="E51" s="28" t="s">
        <v>77</v>
      </c>
      <c r="F51" s="28" t="s">
        <v>5</v>
      </c>
      <c r="G51" s="29" t="s">
        <v>6</v>
      </c>
      <c r="H51" s="28">
        <v>40</v>
      </c>
      <c r="I51" s="169"/>
      <c r="J51" s="169"/>
      <c r="K51" s="169"/>
      <c r="L51" s="169"/>
      <c r="M51" s="194"/>
      <c r="N51" s="254"/>
      <c r="O51" s="182"/>
      <c r="P51" s="257">
        <f t="shared" si="43"/>
        <v>0</v>
      </c>
      <c r="Q51" s="253"/>
      <c r="R51" s="182"/>
      <c r="S51" s="187">
        <f t="shared" si="44"/>
        <v>0</v>
      </c>
      <c r="T51" s="254"/>
      <c r="U51" s="182"/>
      <c r="V51" s="181">
        <f t="shared" si="45"/>
        <v>0</v>
      </c>
      <c r="W51" s="182"/>
      <c r="X51" s="182"/>
      <c r="Y51" s="181">
        <f t="shared" si="46"/>
        <v>0</v>
      </c>
      <c r="Z51" s="182"/>
      <c r="AA51" s="182"/>
      <c r="AB51" s="187">
        <f t="shared" si="47"/>
        <v>0</v>
      </c>
    </row>
    <row r="52" spans="1:28" s="4" customFormat="1" ht="6.75" customHeight="1" x14ac:dyDescent="0.25">
      <c r="A52" s="164"/>
      <c r="B52" s="166"/>
      <c r="C52" s="167"/>
      <c r="D52" s="18" t="s">
        <v>43</v>
      </c>
      <c r="E52" s="28" t="s">
        <v>77</v>
      </c>
      <c r="F52" s="28" t="s">
        <v>5</v>
      </c>
      <c r="G52" s="29" t="s">
        <v>6</v>
      </c>
      <c r="H52" s="28">
        <v>40</v>
      </c>
      <c r="I52" s="169"/>
      <c r="J52" s="169"/>
      <c r="K52" s="169"/>
      <c r="L52" s="169"/>
      <c r="M52" s="194"/>
      <c r="N52" s="254"/>
      <c r="O52" s="182"/>
      <c r="P52" s="257">
        <f t="shared" si="43"/>
        <v>0</v>
      </c>
      <c r="Q52" s="253"/>
      <c r="R52" s="182"/>
      <c r="S52" s="187">
        <f t="shared" si="44"/>
        <v>0</v>
      </c>
      <c r="T52" s="254"/>
      <c r="U52" s="182"/>
      <c r="V52" s="181">
        <f t="shared" si="45"/>
        <v>0</v>
      </c>
      <c r="W52" s="182"/>
      <c r="X52" s="182"/>
      <c r="Y52" s="181">
        <f t="shared" si="46"/>
        <v>0</v>
      </c>
      <c r="Z52" s="182"/>
      <c r="AA52" s="182"/>
      <c r="AB52" s="187">
        <f t="shared" si="47"/>
        <v>0</v>
      </c>
    </row>
    <row r="53" spans="1:28" s="4" customFormat="1" ht="6.75" customHeight="1" x14ac:dyDescent="0.25">
      <c r="A53" s="164"/>
      <c r="B53" s="166"/>
      <c r="C53" s="167"/>
      <c r="D53" s="18" t="s">
        <v>44</v>
      </c>
      <c r="E53" s="28" t="s">
        <v>77</v>
      </c>
      <c r="F53" s="28" t="s">
        <v>5</v>
      </c>
      <c r="G53" s="29" t="s">
        <v>6</v>
      </c>
      <c r="H53" s="28">
        <v>40</v>
      </c>
      <c r="I53" s="169"/>
      <c r="J53" s="169"/>
      <c r="K53" s="169"/>
      <c r="L53" s="169"/>
      <c r="M53" s="194"/>
      <c r="N53" s="254"/>
      <c r="O53" s="182"/>
      <c r="P53" s="257">
        <f t="shared" si="43"/>
        <v>0</v>
      </c>
      <c r="Q53" s="253"/>
      <c r="R53" s="182"/>
      <c r="S53" s="187">
        <f t="shared" si="44"/>
        <v>0</v>
      </c>
      <c r="T53" s="254"/>
      <c r="U53" s="182"/>
      <c r="V53" s="181">
        <f t="shared" si="45"/>
        <v>0</v>
      </c>
      <c r="W53" s="182"/>
      <c r="X53" s="182"/>
      <c r="Y53" s="181">
        <f t="shared" si="46"/>
        <v>0</v>
      </c>
      <c r="Z53" s="182"/>
      <c r="AA53" s="182"/>
      <c r="AB53" s="187">
        <f t="shared" si="47"/>
        <v>0</v>
      </c>
    </row>
    <row r="54" spans="1:28" s="4" customFormat="1" ht="22.5" customHeight="1" x14ac:dyDescent="0.25">
      <c r="A54" s="164"/>
      <c r="B54" s="166"/>
      <c r="C54" s="58" t="s">
        <v>83</v>
      </c>
      <c r="D54" s="18" t="s">
        <v>45</v>
      </c>
      <c r="E54" s="28" t="s">
        <v>77</v>
      </c>
      <c r="F54" s="28" t="s">
        <v>5</v>
      </c>
      <c r="G54" s="29" t="s">
        <v>6</v>
      </c>
      <c r="H54" s="28">
        <v>30</v>
      </c>
      <c r="I54" s="30">
        <v>1</v>
      </c>
      <c r="J54" s="30">
        <v>3</v>
      </c>
      <c r="K54" s="30">
        <v>0</v>
      </c>
      <c r="L54" s="30">
        <v>0</v>
      </c>
      <c r="M54" s="95">
        <v>0</v>
      </c>
      <c r="N54" s="105">
        <v>0</v>
      </c>
      <c r="O54" s="53">
        <v>0</v>
      </c>
      <c r="P54" s="136">
        <f t="shared" si="43"/>
        <v>0</v>
      </c>
      <c r="Q54" s="142">
        <v>1</v>
      </c>
      <c r="R54" s="120">
        <v>0</v>
      </c>
      <c r="S54" s="121">
        <f t="shared" si="44"/>
        <v>1</v>
      </c>
      <c r="T54" s="123"/>
      <c r="U54" s="53"/>
      <c r="V54" s="111">
        <f t="shared" si="45"/>
        <v>0</v>
      </c>
      <c r="W54" s="53"/>
      <c r="X54" s="53"/>
      <c r="Y54" s="111">
        <f t="shared" si="46"/>
        <v>0</v>
      </c>
      <c r="Z54" s="53"/>
      <c r="AA54" s="53"/>
      <c r="AB54" s="110">
        <f t="shared" si="47"/>
        <v>0</v>
      </c>
    </row>
    <row r="55" spans="1:28" s="12" customFormat="1" ht="18" x14ac:dyDescent="0.25">
      <c r="A55" s="165"/>
      <c r="B55" s="188" t="s">
        <v>90</v>
      </c>
      <c r="C55" s="188"/>
      <c r="D55" s="188"/>
      <c r="E55" s="189"/>
      <c r="F55" s="188"/>
      <c r="G55" s="188"/>
      <c r="H55" s="188"/>
      <c r="I55" s="67">
        <f t="shared" ref="I55:AB55" si="48">SUM(I50:I54)</f>
        <v>5</v>
      </c>
      <c r="J55" s="67">
        <f t="shared" si="48"/>
        <v>10</v>
      </c>
      <c r="K55" s="67">
        <f t="shared" si="48"/>
        <v>1</v>
      </c>
      <c r="L55" s="67">
        <f t="shared" si="48"/>
        <v>0</v>
      </c>
      <c r="M55" s="77">
        <f t="shared" si="48"/>
        <v>2</v>
      </c>
      <c r="N55" s="80">
        <f t="shared" si="48"/>
        <v>1</v>
      </c>
      <c r="O55" s="67">
        <f t="shared" si="48"/>
        <v>0</v>
      </c>
      <c r="P55" s="135">
        <f>SUM(P50:P54)</f>
        <v>1</v>
      </c>
      <c r="Q55" s="141">
        <f t="shared" ref="Q55:R55" si="49">SUM(Q50:Q54)</f>
        <v>2</v>
      </c>
      <c r="R55" s="67">
        <f t="shared" si="49"/>
        <v>0</v>
      </c>
      <c r="S55" s="77">
        <f>SUM(S50:S54)</f>
        <v>2</v>
      </c>
      <c r="T55" s="80">
        <f t="shared" si="48"/>
        <v>0</v>
      </c>
      <c r="U55" s="67">
        <f t="shared" si="48"/>
        <v>0</v>
      </c>
      <c r="V55" s="67">
        <f t="shared" si="48"/>
        <v>0</v>
      </c>
      <c r="W55" s="67">
        <f t="shared" si="48"/>
        <v>0</v>
      </c>
      <c r="X55" s="67">
        <f t="shared" si="48"/>
        <v>0</v>
      </c>
      <c r="Y55" s="67">
        <f t="shared" si="48"/>
        <v>0</v>
      </c>
      <c r="Z55" s="67">
        <f t="shared" si="48"/>
        <v>0</v>
      </c>
      <c r="AA55" s="67">
        <f t="shared" si="48"/>
        <v>0</v>
      </c>
      <c r="AB55" s="77">
        <f t="shared" si="48"/>
        <v>0</v>
      </c>
    </row>
    <row r="56" spans="1:28" s="4" customFormat="1" ht="6" customHeight="1" x14ac:dyDescent="0.25">
      <c r="A56" s="164">
        <v>8</v>
      </c>
      <c r="B56" s="207" t="s">
        <v>95</v>
      </c>
      <c r="C56" s="209" t="s">
        <v>46</v>
      </c>
      <c r="D56" s="18" t="s">
        <v>47</v>
      </c>
      <c r="E56" s="28" t="s">
        <v>77</v>
      </c>
      <c r="F56" s="28" t="s">
        <v>5</v>
      </c>
      <c r="G56" s="29" t="s">
        <v>6</v>
      </c>
      <c r="H56" s="28">
        <v>220</v>
      </c>
      <c r="I56" s="179">
        <v>1</v>
      </c>
      <c r="J56" s="179">
        <v>1</v>
      </c>
      <c r="K56" s="179">
        <v>1</v>
      </c>
      <c r="L56" s="179">
        <v>0</v>
      </c>
      <c r="M56" s="208">
        <v>1</v>
      </c>
      <c r="N56" s="269">
        <v>0</v>
      </c>
      <c r="O56" s="212">
        <v>0</v>
      </c>
      <c r="P56" s="263">
        <f t="shared" ref="P56:P63" si="50">SUM(N56:O56)</f>
        <v>0</v>
      </c>
      <c r="Q56" s="266">
        <v>2</v>
      </c>
      <c r="R56" s="212">
        <v>1</v>
      </c>
      <c r="S56" s="218">
        <f t="shared" ref="S56:S63" si="51">SUM(Q56:R56)</f>
        <v>3</v>
      </c>
      <c r="T56" s="269"/>
      <c r="U56" s="212"/>
      <c r="V56" s="215">
        <f t="shared" ref="V56:V63" si="52">SUM(T56:U56)</f>
        <v>0</v>
      </c>
      <c r="W56" s="212"/>
      <c r="X56" s="212"/>
      <c r="Y56" s="215">
        <f t="shared" ref="Y56:Y63" si="53">SUM(W56:X56)</f>
        <v>0</v>
      </c>
      <c r="Z56" s="212"/>
      <c r="AA56" s="212"/>
      <c r="AB56" s="218">
        <f t="shared" ref="AB56:AB63" si="54">SUM(Z56:AA56)</f>
        <v>0</v>
      </c>
    </row>
    <row r="57" spans="1:28" s="4" customFormat="1" ht="6" customHeight="1" x14ac:dyDescent="0.25">
      <c r="A57" s="164"/>
      <c r="B57" s="207"/>
      <c r="C57" s="210"/>
      <c r="D57" s="18" t="s">
        <v>46</v>
      </c>
      <c r="E57" s="28" t="s">
        <v>77</v>
      </c>
      <c r="F57" s="28" t="s">
        <v>5</v>
      </c>
      <c r="G57" s="29" t="s">
        <v>6</v>
      </c>
      <c r="H57" s="28">
        <v>150</v>
      </c>
      <c r="I57" s="180"/>
      <c r="J57" s="180"/>
      <c r="K57" s="180"/>
      <c r="L57" s="180"/>
      <c r="M57" s="185"/>
      <c r="N57" s="270"/>
      <c r="O57" s="213"/>
      <c r="P57" s="264">
        <f t="shared" si="50"/>
        <v>0</v>
      </c>
      <c r="Q57" s="267"/>
      <c r="R57" s="213"/>
      <c r="S57" s="219">
        <f t="shared" si="51"/>
        <v>0</v>
      </c>
      <c r="T57" s="270"/>
      <c r="U57" s="213"/>
      <c r="V57" s="216">
        <f t="shared" si="52"/>
        <v>0</v>
      </c>
      <c r="W57" s="213"/>
      <c r="X57" s="213"/>
      <c r="Y57" s="216">
        <f t="shared" si="53"/>
        <v>0</v>
      </c>
      <c r="Z57" s="213"/>
      <c r="AA57" s="213"/>
      <c r="AB57" s="219">
        <f t="shared" si="54"/>
        <v>0</v>
      </c>
    </row>
    <row r="58" spans="1:28" s="4" customFormat="1" ht="6" customHeight="1" x14ac:dyDescent="0.25">
      <c r="A58" s="164"/>
      <c r="B58" s="207"/>
      <c r="C58" s="210"/>
      <c r="D58" s="18" t="s">
        <v>49</v>
      </c>
      <c r="E58" s="28" t="s">
        <v>77</v>
      </c>
      <c r="F58" s="28" t="s">
        <v>5</v>
      </c>
      <c r="G58" s="29" t="s">
        <v>6</v>
      </c>
      <c r="H58" s="28">
        <v>60</v>
      </c>
      <c r="I58" s="180"/>
      <c r="J58" s="180"/>
      <c r="K58" s="180"/>
      <c r="L58" s="180"/>
      <c r="M58" s="185"/>
      <c r="N58" s="270"/>
      <c r="O58" s="213"/>
      <c r="P58" s="264">
        <f t="shared" si="50"/>
        <v>0</v>
      </c>
      <c r="Q58" s="267"/>
      <c r="R58" s="213"/>
      <c r="S58" s="219">
        <f t="shared" si="51"/>
        <v>0</v>
      </c>
      <c r="T58" s="270"/>
      <c r="U58" s="213"/>
      <c r="V58" s="216">
        <f t="shared" si="52"/>
        <v>0</v>
      </c>
      <c r="W58" s="213"/>
      <c r="X58" s="213"/>
      <c r="Y58" s="216">
        <f t="shared" si="53"/>
        <v>0</v>
      </c>
      <c r="Z58" s="213"/>
      <c r="AA58" s="213"/>
      <c r="AB58" s="219">
        <f t="shared" si="54"/>
        <v>0</v>
      </c>
    </row>
    <row r="59" spans="1:28" s="4" customFormat="1" ht="6" customHeight="1" x14ac:dyDescent="0.25">
      <c r="A59" s="164"/>
      <c r="B59" s="207"/>
      <c r="C59" s="210"/>
      <c r="D59" s="18" t="s">
        <v>50</v>
      </c>
      <c r="E59" s="28" t="s">
        <v>77</v>
      </c>
      <c r="F59" s="28" t="s">
        <v>5</v>
      </c>
      <c r="G59" s="29" t="s">
        <v>6</v>
      </c>
      <c r="H59" s="28">
        <v>60</v>
      </c>
      <c r="I59" s="180"/>
      <c r="J59" s="180"/>
      <c r="K59" s="180"/>
      <c r="L59" s="180"/>
      <c r="M59" s="185"/>
      <c r="N59" s="270"/>
      <c r="O59" s="213"/>
      <c r="P59" s="264">
        <f t="shared" si="50"/>
        <v>0</v>
      </c>
      <c r="Q59" s="267"/>
      <c r="R59" s="213"/>
      <c r="S59" s="219">
        <f t="shared" si="51"/>
        <v>0</v>
      </c>
      <c r="T59" s="270"/>
      <c r="U59" s="213"/>
      <c r="V59" s="216">
        <f t="shared" si="52"/>
        <v>0</v>
      </c>
      <c r="W59" s="213"/>
      <c r="X59" s="213"/>
      <c r="Y59" s="216">
        <f t="shared" si="53"/>
        <v>0</v>
      </c>
      <c r="Z59" s="213"/>
      <c r="AA59" s="213"/>
      <c r="AB59" s="219">
        <f t="shared" si="54"/>
        <v>0</v>
      </c>
    </row>
    <row r="60" spans="1:28" s="4" customFormat="1" ht="6" customHeight="1" x14ac:dyDescent="0.25">
      <c r="A60" s="164"/>
      <c r="B60" s="207"/>
      <c r="C60" s="211"/>
      <c r="D60" s="19" t="s">
        <v>48</v>
      </c>
      <c r="E60" s="37" t="s">
        <v>78</v>
      </c>
      <c r="F60" s="28" t="s">
        <v>5</v>
      </c>
      <c r="G60" s="29" t="s">
        <v>6</v>
      </c>
      <c r="H60" s="28">
        <v>30</v>
      </c>
      <c r="I60" s="168"/>
      <c r="J60" s="168"/>
      <c r="K60" s="168"/>
      <c r="L60" s="168"/>
      <c r="M60" s="186"/>
      <c r="N60" s="271"/>
      <c r="O60" s="214"/>
      <c r="P60" s="265">
        <f t="shared" si="50"/>
        <v>0</v>
      </c>
      <c r="Q60" s="268"/>
      <c r="R60" s="214"/>
      <c r="S60" s="220">
        <f t="shared" si="51"/>
        <v>0</v>
      </c>
      <c r="T60" s="271"/>
      <c r="U60" s="214"/>
      <c r="V60" s="217">
        <f t="shared" si="52"/>
        <v>0</v>
      </c>
      <c r="W60" s="214"/>
      <c r="X60" s="214"/>
      <c r="Y60" s="217">
        <f t="shared" si="53"/>
        <v>0</v>
      </c>
      <c r="Z60" s="214"/>
      <c r="AA60" s="214"/>
      <c r="AB60" s="220">
        <f t="shared" si="54"/>
        <v>0</v>
      </c>
    </row>
    <row r="61" spans="1:28" s="4" customFormat="1" ht="22.5" customHeight="1" x14ac:dyDescent="0.25">
      <c r="A61" s="164"/>
      <c r="B61" s="207"/>
      <c r="C61" s="57" t="s">
        <v>51</v>
      </c>
      <c r="D61" s="18" t="s">
        <v>52</v>
      </c>
      <c r="E61" s="28" t="s">
        <v>77</v>
      </c>
      <c r="F61" s="28" t="s">
        <v>5</v>
      </c>
      <c r="G61" s="29" t="s">
        <v>6</v>
      </c>
      <c r="H61" s="28">
        <v>90</v>
      </c>
      <c r="I61" s="30">
        <v>0</v>
      </c>
      <c r="J61" s="30">
        <v>1</v>
      </c>
      <c r="K61" s="30">
        <v>1</v>
      </c>
      <c r="L61" s="30">
        <v>0</v>
      </c>
      <c r="M61" s="95">
        <v>0</v>
      </c>
      <c r="N61" s="104">
        <v>0</v>
      </c>
      <c r="O61" s="52">
        <v>0</v>
      </c>
      <c r="P61" s="134">
        <f t="shared" si="50"/>
        <v>0</v>
      </c>
      <c r="Q61" s="140">
        <v>0</v>
      </c>
      <c r="R61" s="118">
        <v>0</v>
      </c>
      <c r="S61" s="119">
        <f t="shared" si="51"/>
        <v>0</v>
      </c>
      <c r="T61" s="122"/>
      <c r="U61" s="52"/>
      <c r="V61" s="109">
        <f t="shared" si="52"/>
        <v>0</v>
      </c>
      <c r="W61" s="52"/>
      <c r="X61" s="52"/>
      <c r="Y61" s="109">
        <f t="shared" si="53"/>
        <v>0</v>
      </c>
      <c r="Z61" s="52"/>
      <c r="AA61" s="52"/>
      <c r="AB61" s="108">
        <f t="shared" si="54"/>
        <v>0</v>
      </c>
    </row>
    <row r="62" spans="1:28" s="4" customFormat="1" ht="22.5" customHeight="1" x14ac:dyDescent="0.25">
      <c r="A62" s="164"/>
      <c r="B62" s="207"/>
      <c r="C62" s="57" t="s">
        <v>53</v>
      </c>
      <c r="D62" s="18" t="s">
        <v>53</v>
      </c>
      <c r="E62" s="28" t="s">
        <v>77</v>
      </c>
      <c r="F62" s="28" t="s">
        <v>5</v>
      </c>
      <c r="G62" s="29" t="s">
        <v>6</v>
      </c>
      <c r="H62" s="28">
        <v>55</v>
      </c>
      <c r="I62" s="30">
        <v>0</v>
      </c>
      <c r="J62" s="30">
        <v>1</v>
      </c>
      <c r="K62" s="30">
        <v>0</v>
      </c>
      <c r="L62" s="30">
        <v>0</v>
      </c>
      <c r="M62" s="95">
        <v>0</v>
      </c>
      <c r="N62" s="104">
        <v>0</v>
      </c>
      <c r="O62" s="52">
        <v>0</v>
      </c>
      <c r="P62" s="134">
        <f t="shared" si="50"/>
        <v>0</v>
      </c>
      <c r="Q62" s="140">
        <v>0</v>
      </c>
      <c r="R62" s="118">
        <v>0</v>
      </c>
      <c r="S62" s="119">
        <f t="shared" si="51"/>
        <v>0</v>
      </c>
      <c r="T62" s="122"/>
      <c r="U62" s="52"/>
      <c r="V62" s="109">
        <f t="shared" si="52"/>
        <v>0</v>
      </c>
      <c r="W62" s="52"/>
      <c r="X62" s="52"/>
      <c r="Y62" s="109">
        <f t="shared" si="53"/>
        <v>0</v>
      </c>
      <c r="Z62" s="52"/>
      <c r="AA62" s="52"/>
      <c r="AB62" s="108">
        <f t="shared" si="54"/>
        <v>0</v>
      </c>
    </row>
    <row r="63" spans="1:28" s="4" customFormat="1" ht="22.5" customHeight="1" x14ac:dyDescent="0.25">
      <c r="A63" s="164"/>
      <c r="B63" s="207"/>
      <c r="C63" s="57" t="s">
        <v>75</v>
      </c>
      <c r="D63" s="18" t="s">
        <v>54</v>
      </c>
      <c r="E63" s="28" t="s">
        <v>77</v>
      </c>
      <c r="F63" s="28" t="s">
        <v>5</v>
      </c>
      <c r="G63" s="29" t="s">
        <v>6</v>
      </c>
      <c r="H63" s="28">
        <v>80</v>
      </c>
      <c r="I63" s="30">
        <v>0</v>
      </c>
      <c r="J63" s="30">
        <v>1</v>
      </c>
      <c r="K63" s="30">
        <v>1</v>
      </c>
      <c r="L63" s="30">
        <v>0</v>
      </c>
      <c r="M63" s="95">
        <v>0</v>
      </c>
      <c r="N63" s="104">
        <v>0</v>
      </c>
      <c r="O63" s="52">
        <v>0</v>
      </c>
      <c r="P63" s="134">
        <f t="shared" si="50"/>
        <v>0</v>
      </c>
      <c r="Q63" s="140">
        <v>0</v>
      </c>
      <c r="R63" s="118">
        <v>0</v>
      </c>
      <c r="S63" s="119">
        <f t="shared" si="51"/>
        <v>0</v>
      </c>
      <c r="T63" s="122"/>
      <c r="U63" s="52"/>
      <c r="V63" s="109">
        <f t="shared" si="52"/>
        <v>0</v>
      </c>
      <c r="W63" s="52"/>
      <c r="X63" s="52"/>
      <c r="Y63" s="109">
        <f t="shared" si="53"/>
        <v>0</v>
      </c>
      <c r="Z63" s="52"/>
      <c r="AA63" s="52"/>
      <c r="AB63" s="108">
        <f t="shared" si="54"/>
        <v>0</v>
      </c>
    </row>
    <row r="64" spans="1:28" s="12" customFormat="1" ht="18" x14ac:dyDescent="0.25">
      <c r="A64" s="165"/>
      <c r="B64" s="188" t="s">
        <v>90</v>
      </c>
      <c r="C64" s="188"/>
      <c r="D64" s="188"/>
      <c r="E64" s="189"/>
      <c r="F64" s="188"/>
      <c r="G64" s="188"/>
      <c r="H64" s="188"/>
      <c r="I64" s="67">
        <f t="shared" ref="I64:AB64" si="55">SUM(I56:I63)</f>
        <v>1</v>
      </c>
      <c r="J64" s="67">
        <f t="shared" si="55"/>
        <v>4</v>
      </c>
      <c r="K64" s="67">
        <f t="shared" si="55"/>
        <v>3</v>
      </c>
      <c r="L64" s="67">
        <f t="shared" si="55"/>
        <v>0</v>
      </c>
      <c r="M64" s="77">
        <f t="shared" si="55"/>
        <v>1</v>
      </c>
      <c r="N64" s="80">
        <f t="shared" si="55"/>
        <v>0</v>
      </c>
      <c r="O64" s="67">
        <f t="shared" si="55"/>
        <v>0</v>
      </c>
      <c r="P64" s="135">
        <f t="shared" si="55"/>
        <v>0</v>
      </c>
      <c r="Q64" s="141">
        <f t="shared" ref="Q64:S64" si="56">SUM(Q56:Q63)</f>
        <v>2</v>
      </c>
      <c r="R64" s="67">
        <f t="shared" si="56"/>
        <v>1</v>
      </c>
      <c r="S64" s="77">
        <f t="shared" si="56"/>
        <v>3</v>
      </c>
      <c r="T64" s="80">
        <f t="shared" si="55"/>
        <v>0</v>
      </c>
      <c r="U64" s="67">
        <f t="shared" si="55"/>
        <v>0</v>
      </c>
      <c r="V64" s="67">
        <f t="shared" si="55"/>
        <v>0</v>
      </c>
      <c r="W64" s="67">
        <f t="shared" si="55"/>
        <v>0</v>
      </c>
      <c r="X64" s="67">
        <f t="shared" si="55"/>
        <v>0</v>
      </c>
      <c r="Y64" s="67">
        <f t="shared" si="55"/>
        <v>0</v>
      </c>
      <c r="Z64" s="67">
        <f t="shared" si="55"/>
        <v>0</v>
      </c>
      <c r="AA64" s="67">
        <f t="shared" si="55"/>
        <v>0</v>
      </c>
      <c r="AB64" s="77">
        <f t="shared" si="55"/>
        <v>0</v>
      </c>
    </row>
    <row r="65" spans="1:28" s="4" customFormat="1" ht="37.5" customHeight="1" x14ac:dyDescent="0.25">
      <c r="A65" s="164">
        <v>9</v>
      </c>
      <c r="B65" s="166" t="s">
        <v>55</v>
      </c>
      <c r="C65" s="167" t="s">
        <v>55</v>
      </c>
      <c r="D65" s="18" t="s">
        <v>55</v>
      </c>
      <c r="E65" s="28" t="s">
        <v>77</v>
      </c>
      <c r="F65" s="28" t="s">
        <v>5</v>
      </c>
      <c r="G65" s="29" t="s">
        <v>6</v>
      </c>
      <c r="H65" s="28">
        <v>450</v>
      </c>
      <c r="I65" s="169">
        <v>1</v>
      </c>
      <c r="J65" s="169">
        <v>2</v>
      </c>
      <c r="K65" s="169">
        <v>2</v>
      </c>
      <c r="L65" s="169">
        <v>0</v>
      </c>
      <c r="M65" s="194">
        <v>1</v>
      </c>
      <c r="N65" s="254">
        <v>7</v>
      </c>
      <c r="O65" s="182">
        <v>0</v>
      </c>
      <c r="P65" s="257">
        <f>SUM(N65:O66)</f>
        <v>7</v>
      </c>
      <c r="Q65" s="253">
        <v>11</v>
      </c>
      <c r="R65" s="182">
        <v>0</v>
      </c>
      <c r="S65" s="187">
        <v>0</v>
      </c>
      <c r="T65" s="254"/>
      <c r="U65" s="182"/>
      <c r="V65" s="181">
        <v>0</v>
      </c>
      <c r="W65" s="182"/>
      <c r="X65" s="182"/>
      <c r="Y65" s="181">
        <v>0</v>
      </c>
      <c r="Z65" s="182"/>
      <c r="AA65" s="182"/>
      <c r="AB65" s="187">
        <v>0</v>
      </c>
    </row>
    <row r="66" spans="1:28" s="4" customFormat="1" ht="37.5" customHeight="1" x14ac:dyDescent="0.25">
      <c r="A66" s="164"/>
      <c r="B66" s="166"/>
      <c r="C66" s="167"/>
      <c r="D66" s="38" t="s">
        <v>56</v>
      </c>
      <c r="E66" s="34" t="s">
        <v>79</v>
      </c>
      <c r="F66" s="28" t="s">
        <v>7</v>
      </c>
      <c r="G66" s="29" t="s">
        <v>6</v>
      </c>
      <c r="H66" s="28">
        <v>100</v>
      </c>
      <c r="I66" s="169"/>
      <c r="J66" s="169"/>
      <c r="K66" s="169"/>
      <c r="L66" s="169"/>
      <c r="M66" s="194"/>
      <c r="N66" s="254"/>
      <c r="O66" s="182"/>
      <c r="P66" s="257"/>
      <c r="Q66" s="253"/>
      <c r="R66" s="182"/>
      <c r="S66" s="187"/>
      <c r="T66" s="254"/>
      <c r="U66" s="182"/>
      <c r="V66" s="181"/>
      <c r="W66" s="182"/>
      <c r="X66" s="182"/>
      <c r="Y66" s="181"/>
      <c r="Z66" s="182"/>
      <c r="AA66" s="182"/>
      <c r="AB66" s="187"/>
    </row>
    <row r="67" spans="1:28" s="12" customFormat="1" ht="18" x14ac:dyDescent="0.25">
      <c r="A67" s="165"/>
      <c r="B67" s="188" t="s">
        <v>90</v>
      </c>
      <c r="C67" s="188"/>
      <c r="D67" s="188"/>
      <c r="E67" s="189"/>
      <c r="F67" s="188"/>
      <c r="G67" s="188"/>
      <c r="H67" s="188"/>
      <c r="I67" s="67">
        <f t="shared" ref="I67:K67" si="57">SUM(I65:I66)</f>
        <v>1</v>
      </c>
      <c r="J67" s="67">
        <f t="shared" si="57"/>
        <v>2</v>
      </c>
      <c r="K67" s="67">
        <f t="shared" si="57"/>
        <v>2</v>
      </c>
      <c r="L67" s="67">
        <f t="shared" ref="L67:AB67" si="58">SUM(L65:L66)</f>
        <v>0</v>
      </c>
      <c r="M67" s="77">
        <f t="shared" si="58"/>
        <v>1</v>
      </c>
      <c r="N67" s="80">
        <f t="shared" si="58"/>
        <v>7</v>
      </c>
      <c r="O67" s="67">
        <f t="shared" si="58"/>
        <v>0</v>
      </c>
      <c r="P67" s="135">
        <f>SUM(N67:O67)</f>
        <v>7</v>
      </c>
      <c r="Q67" s="141">
        <f t="shared" ref="Q67:R67" si="59">SUM(Q65:Q66)</f>
        <v>11</v>
      </c>
      <c r="R67" s="67">
        <f t="shared" si="59"/>
        <v>0</v>
      </c>
      <c r="S67" s="77">
        <f>SUM(Q67:R67)</f>
        <v>11</v>
      </c>
      <c r="T67" s="80">
        <f t="shared" si="58"/>
        <v>0</v>
      </c>
      <c r="U67" s="67">
        <f t="shared" si="58"/>
        <v>0</v>
      </c>
      <c r="V67" s="67">
        <f t="shared" si="58"/>
        <v>0</v>
      </c>
      <c r="W67" s="67">
        <f t="shared" si="58"/>
        <v>0</v>
      </c>
      <c r="X67" s="67">
        <f t="shared" si="58"/>
        <v>0</v>
      </c>
      <c r="Y67" s="67">
        <f t="shared" si="58"/>
        <v>0</v>
      </c>
      <c r="Z67" s="67">
        <f t="shared" si="58"/>
        <v>0</v>
      </c>
      <c r="AA67" s="67">
        <f t="shared" si="58"/>
        <v>0</v>
      </c>
      <c r="AB67" s="77">
        <f t="shared" si="58"/>
        <v>0</v>
      </c>
    </row>
    <row r="68" spans="1:28" s="4" customFormat="1" ht="26.25" customHeight="1" x14ac:dyDescent="0.25">
      <c r="A68" s="164">
        <v>10</v>
      </c>
      <c r="B68" s="166" t="s">
        <v>57</v>
      </c>
      <c r="C68" s="167" t="s">
        <v>57</v>
      </c>
      <c r="D68" s="18" t="s">
        <v>57</v>
      </c>
      <c r="E68" s="28" t="s">
        <v>77</v>
      </c>
      <c r="F68" s="28" t="s">
        <v>5</v>
      </c>
      <c r="G68" s="29" t="s">
        <v>6</v>
      </c>
      <c r="H68" s="28">
        <v>120</v>
      </c>
      <c r="I68" s="30">
        <v>1</v>
      </c>
      <c r="J68" s="30">
        <v>1</v>
      </c>
      <c r="K68" s="30">
        <v>1</v>
      </c>
      <c r="L68" s="30">
        <v>0</v>
      </c>
      <c r="M68" s="95">
        <v>0</v>
      </c>
      <c r="N68" s="254">
        <v>0</v>
      </c>
      <c r="O68" s="182">
        <v>0</v>
      </c>
      <c r="P68" s="257">
        <v>0</v>
      </c>
      <c r="Q68" s="253">
        <v>2</v>
      </c>
      <c r="R68" s="182">
        <v>0</v>
      </c>
      <c r="S68" s="187">
        <f>SUM(Q68:R69)</f>
        <v>2</v>
      </c>
      <c r="T68" s="254"/>
      <c r="U68" s="182"/>
      <c r="V68" s="181">
        <v>0</v>
      </c>
      <c r="W68" s="182"/>
      <c r="X68" s="182"/>
      <c r="Y68" s="181">
        <v>0</v>
      </c>
      <c r="Z68" s="182"/>
      <c r="AA68" s="182"/>
      <c r="AB68" s="187">
        <v>0</v>
      </c>
    </row>
    <row r="69" spans="1:28" s="4" customFormat="1" ht="26.25" customHeight="1" x14ac:dyDescent="0.25">
      <c r="A69" s="164"/>
      <c r="B69" s="166"/>
      <c r="C69" s="167"/>
      <c r="D69" s="18" t="s">
        <v>57</v>
      </c>
      <c r="E69" s="28" t="s">
        <v>77</v>
      </c>
      <c r="F69" s="28" t="s">
        <v>5</v>
      </c>
      <c r="G69" s="29" t="s">
        <v>26</v>
      </c>
      <c r="H69" s="28">
        <v>50</v>
      </c>
      <c r="I69" s="30">
        <v>0</v>
      </c>
      <c r="J69" s="30">
        <v>0</v>
      </c>
      <c r="K69" s="30">
        <v>0</v>
      </c>
      <c r="L69" s="30">
        <v>0</v>
      </c>
      <c r="M69" s="95">
        <v>0</v>
      </c>
      <c r="N69" s="254"/>
      <c r="O69" s="182"/>
      <c r="P69" s="257"/>
      <c r="Q69" s="253"/>
      <c r="R69" s="182"/>
      <c r="S69" s="187"/>
      <c r="T69" s="254"/>
      <c r="U69" s="182"/>
      <c r="V69" s="181"/>
      <c r="W69" s="182"/>
      <c r="X69" s="182"/>
      <c r="Y69" s="181"/>
      <c r="Z69" s="182"/>
      <c r="AA69" s="182"/>
      <c r="AB69" s="187"/>
    </row>
    <row r="70" spans="1:28" s="12" customFormat="1" ht="18" x14ac:dyDescent="0.25">
      <c r="A70" s="165"/>
      <c r="B70" s="188" t="s">
        <v>90</v>
      </c>
      <c r="C70" s="188"/>
      <c r="D70" s="188"/>
      <c r="E70" s="189"/>
      <c r="F70" s="188"/>
      <c r="G70" s="188"/>
      <c r="H70" s="188"/>
      <c r="I70" s="67">
        <f t="shared" ref="I70:AB70" si="60">SUM(I68:I69)</f>
        <v>1</v>
      </c>
      <c r="J70" s="67">
        <f t="shared" si="60"/>
        <v>1</v>
      </c>
      <c r="K70" s="70">
        <f t="shared" si="60"/>
        <v>1</v>
      </c>
      <c r="L70" s="70">
        <f t="shared" si="60"/>
        <v>0</v>
      </c>
      <c r="M70" s="77">
        <f t="shared" si="60"/>
        <v>0</v>
      </c>
      <c r="N70" s="80">
        <f t="shared" si="60"/>
        <v>0</v>
      </c>
      <c r="O70" s="67">
        <f t="shared" si="60"/>
        <v>0</v>
      </c>
      <c r="P70" s="135">
        <f t="shared" si="60"/>
        <v>0</v>
      </c>
      <c r="Q70" s="141">
        <f t="shared" ref="Q70:S70" si="61">SUM(Q68:Q69)</f>
        <v>2</v>
      </c>
      <c r="R70" s="67">
        <f t="shared" si="61"/>
        <v>0</v>
      </c>
      <c r="S70" s="77">
        <f t="shared" si="61"/>
        <v>2</v>
      </c>
      <c r="T70" s="80">
        <f t="shared" si="60"/>
        <v>0</v>
      </c>
      <c r="U70" s="67">
        <f t="shared" si="60"/>
        <v>0</v>
      </c>
      <c r="V70" s="67">
        <f t="shared" si="60"/>
        <v>0</v>
      </c>
      <c r="W70" s="67">
        <f t="shared" si="60"/>
        <v>0</v>
      </c>
      <c r="X70" s="67">
        <f t="shared" si="60"/>
        <v>0</v>
      </c>
      <c r="Y70" s="67">
        <f t="shared" si="60"/>
        <v>0</v>
      </c>
      <c r="Z70" s="67">
        <f t="shared" si="60"/>
        <v>0</v>
      </c>
      <c r="AA70" s="67">
        <f t="shared" si="60"/>
        <v>0</v>
      </c>
      <c r="AB70" s="77">
        <f t="shared" si="60"/>
        <v>0</v>
      </c>
    </row>
    <row r="71" spans="1:28" s="4" customFormat="1" ht="3" customHeight="1" x14ac:dyDescent="0.25">
      <c r="A71" s="164">
        <v>11</v>
      </c>
      <c r="B71" s="166" t="s">
        <v>96</v>
      </c>
      <c r="C71" s="167" t="s">
        <v>59</v>
      </c>
      <c r="D71" s="24" t="s">
        <v>111</v>
      </c>
      <c r="E71" s="28" t="s">
        <v>77</v>
      </c>
      <c r="F71" s="28" t="s">
        <v>5</v>
      </c>
      <c r="G71" s="29" t="s">
        <v>6</v>
      </c>
      <c r="H71" s="28">
        <v>40</v>
      </c>
      <c r="I71" s="179">
        <v>3</v>
      </c>
      <c r="J71" s="221">
        <v>5</v>
      </c>
      <c r="K71" s="223">
        <v>1</v>
      </c>
      <c r="L71" s="223">
        <v>0</v>
      </c>
      <c r="M71" s="250">
        <v>0</v>
      </c>
      <c r="N71" s="254">
        <v>3</v>
      </c>
      <c r="O71" s="182">
        <v>0</v>
      </c>
      <c r="P71" s="257">
        <f>SUM(N71:O77)</f>
        <v>3</v>
      </c>
      <c r="Q71" s="253">
        <v>12</v>
      </c>
      <c r="R71" s="182"/>
      <c r="S71" s="187">
        <f>SUM(Q71:R77)</f>
        <v>12</v>
      </c>
      <c r="T71" s="254"/>
      <c r="U71" s="182"/>
      <c r="V71" s="181">
        <v>0</v>
      </c>
      <c r="W71" s="182"/>
      <c r="X71" s="182"/>
      <c r="Y71" s="181">
        <v>0</v>
      </c>
      <c r="Z71" s="182"/>
      <c r="AA71" s="182"/>
      <c r="AB71" s="187">
        <v>0</v>
      </c>
    </row>
    <row r="72" spans="1:28" s="4" customFormat="1" ht="3" customHeight="1" x14ac:dyDescent="0.25">
      <c r="A72" s="164"/>
      <c r="B72" s="166"/>
      <c r="C72" s="167"/>
      <c r="D72" s="26" t="s">
        <v>84</v>
      </c>
      <c r="E72" s="28" t="s">
        <v>77</v>
      </c>
      <c r="F72" s="28" t="s">
        <v>5</v>
      </c>
      <c r="G72" s="29" t="s">
        <v>6</v>
      </c>
      <c r="H72" s="28">
        <v>50</v>
      </c>
      <c r="I72" s="180"/>
      <c r="J72" s="222"/>
      <c r="K72" s="223"/>
      <c r="L72" s="223"/>
      <c r="M72" s="251"/>
      <c r="N72" s="254"/>
      <c r="O72" s="182"/>
      <c r="P72" s="257"/>
      <c r="Q72" s="253"/>
      <c r="R72" s="182"/>
      <c r="S72" s="187"/>
      <c r="T72" s="254"/>
      <c r="U72" s="182"/>
      <c r="V72" s="181"/>
      <c r="W72" s="182"/>
      <c r="X72" s="182"/>
      <c r="Y72" s="181"/>
      <c r="Z72" s="182"/>
      <c r="AA72" s="182"/>
      <c r="AB72" s="187"/>
    </row>
    <row r="73" spans="1:28" s="4" customFormat="1" ht="3" customHeight="1" x14ac:dyDescent="0.25">
      <c r="A73" s="164"/>
      <c r="B73" s="166"/>
      <c r="C73" s="167"/>
      <c r="D73" s="25" t="s">
        <v>112</v>
      </c>
      <c r="E73" s="28" t="s">
        <v>77</v>
      </c>
      <c r="F73" s="28" t="s">
        <v>5</v>
      </c>
      <c r="G73" s="29" t="s">
        <v>6</v>
      </c>
      <c r="H73" s="28">
        <v>250</v>
      </c>
      <c r="I73" s="180"/>
      <c r="J73" s="222"/>
      <c r="K73" s="223"/>
      <c r="L73" s="223"/>
      <c r="M73" s="251"/>
      <c r="N73" s="254"/>
      <c r="O73" s="182"/>
      <c r="P73" s="257"/>
      <c r="Q73" s="253"/>
      <c r="R73" s="182"/>
      <c r="S73" s="187"/>
      <c r="T73" s="254"/>
      <c r="U73" s="182"/>
      <c r="V73" s="181"/>
      <c r="W73" s="182"/>
      <c r="X73" s="182"/>
      <c r="Y73" s="181"/>
      <c r="Z73" s="182"/>
      <c r="AA73" s="182"/>
      <c r="AB73" s="187"/>
    </row>
    <row r="74" spans="1:28" s="4" customFormat="1" ht="3" customHeight="1" x14ac:dyDescent="0.25">
      <c r="A74" s="164"/>
      <c r="B74" s="166"/>
      <c r="C74" s="167"/>
      <c r="D74" s="25" t="s">
        <v>113</v>
      </c>
      <c r="E74" s="28" t="s">
        <v>77</v>
      </c>
      <c r="F74" s="28" t="s">
        <v>5</v>
      </c>
      <c r="G74" s="29" t="s">
        <v>6</v>
      </c>
      <c r="H74" s="28">
        <v>30</v>
      </c>
      <c r="I74" s="180"/>
      <c r="J74" s="222"/>
      <c r="K74" s="223"/>
      <c r="L74" s="223"/>
      <c r="M74" s="251"/>
      <c r="N74" s="254"/>
      <c r="O74" s="182"/>
      <c r="P74" s="257"/>
      <c r="Q74" s="253"/>
      <c r="R74" s="182"/>
      <c r="S74" s="187"/>
      <c r="T74" s="254"/>
      <c r="U74" s="182"/>
      <c r="V74" s="181"/>
      <c r="W74" s="182"/>
      <c r="X74" s="182"/>
      <c r="Y74" s="181"/>
      <c r="Z74" s="182"/>
      <c r="AA74" s="182"/>
      <c r="AB74" s="187"/>
    </row>
    <row r="75" spans="1:28" s="4" customFormat="1" ht="3" customHeight="1" x14ac:dyDescent="0.25">
      <c r="A75" s="164"/>
      <c r="B75" s="166"/>
      <c r="C75" s="167"/>
      <c r="D75" s="25" t="s">
        <v>114</v>
      </c>
      <c r="E75" s="28" t="s">
        <v>77</v>
      </c>
      <c r="F75" s="28" t="s">
        <v>5</v>
      </c>
      <c r="G75" s="29" t="s">
        <v>6</v>
      </c>
      <c r="H75" s="28">
        <v>200</v>
      </c>
      <c r="I75" s="180"/>
      <c r="J75" s="222"/>
      <c r="K75" s="223"/>
      <c r="L75" s="223"/>
      <c r="M75" s="251"/>
      <c r="N75" s="254"/>
      <c r="O75" s="182"/>
      <c r="P75" s="257"/>
      <c r="Q75" s="253"/>
      <c r="R75" s="182"/>
      <c r="S75" s="187"/>
      <c r="T75" s="254"/>
      <c r="U75" s="182"/>
      <c r="V75" s="181"/>
      <c r="W75" s="182"/>
      <c r="X75" s="182"/>
      <c r="Y75" s="181"/>
      <c r="Z75" s="182"/>
      <c r="AA75" s="182"/>
      <c r="AB75" s="187"/>
    </row>
    <row r="76" spans="1:28" s="4" customFormat="1" ht="3" customHeight="1" x14ac:dyDescent="0.25">
      <c r="A76" s="164"/>
      <c r="B76" s="166"/>
      <c r="C76" s="167"/>
      <c r="D76" s="25" t="s">
        <v>115</v>
      </c>
      <c r="E76" s="28" t="s">
        <v>77</v>
      </c>
      <c r="F76" s="28" t="s">
        <v>5</v>
      </c>
      <c r="G76" s="29" t="s">
        <v>6</v>
      </c>
      <c r="H76" s="28">
        <v>400</v>
      </c>
      <c r="I76" s="180"/>
      <c r="J76" s="222"/>
      <c r="K76" s="223"/>
      <c r="L76" s="223"/>
      <c r="M76" s="251"/>
      <c r="N76" s="254"/>
      <c r="O76" s="182"/>
      <c r="P76" s="257"/>
      <c r="Q76" s="253"/>
      <c r="R76" s="182"/>
      <c r="S76" s="187"/>
      <c r="T76" s="254"/>
      <c r="U76" s="182"/>
      <c r="V76" s="181"/>
      <c r="W76" s="182"/>
      <c r="X76" s="182"/>
      <c r="Y76" s="181"/>
      <c r="Z76" s="182"/>
      <c r="AA76" s="182"/>
      <c r="AB76" s="187"/>
    </row>
    <row r="77" spans="1:28" s="4" customFormat="1" ht="3" customHeight="1" x14ac:dyDescent="0.25">
      <c r="A77" s="164"/>
      <c r="B77" s="166"/>
      <c r="C77" s="167"/>
      <c r="D77" s="25" t="s">
        <v>110</v>
      </c>
      <c r="E77" s="28" t="s">
        <v>77</v>
      </c>
      <c r="F77" s="28" t="s">
        <v>5</v>
      </c>
      <c r="G77" s="29" t="s">
        <v>6</v>
      </c>
      <c r="H77" s="28">
        <v>30</v>
      </c>
      <c r="I77" s="168"/>
      <c r="J77" s="190"/>
      <c r="K77" s="223"/>
      <c r="L77" s="223"/>
      <c r="M77" s="252"/>
      <c r="N77" s="254"/>
      <c r="O77" s="182"/>
      <c r="P77" s="257"/>
      <c r="Q77" s="253"/>
      <c r="R77" s="182"/>
      <c r="S77" s="187"/>
      <c r="T77" s="254"/>
      <c r="U77" s="182"/>
      <c r="V77" s="181"/>
      <c r="W77" s="182"/>
      <c r="X77" s="182"/>
      <c r="Y77" s="181"/>
      <c r="Z77" s="182"/>
      <c r="AA77" s="182"/>
      <c r="AB77" s="187"/>
    </row>
    <row r="78" spans="1:28" s="4" customFormat="1" ht="21.75" customHeight="1" x14ac:dyDescent="0.25">
      <c r="A78" s="164"/>
      <c r="B78" s="166"/>
      <c r="C78" s="57" t="s">
        <v>60</v>
      </c>
      <c r="D78" s="20" t="s">
        <v>109</v>
      </c>
      <c r="E78" s="28" t="s">
        <v>77</v>
      </c>
      <c r="F78" s="28" t="s">
        <v>5</v>
      </c>
      <c r="G78" s="29" t="s">
        <v>6</v>
      </c>
      <c r="H78" s="28">
        <v>100</v>
      </c>
      <c r="I78" s="30">
        <v>2</v>
      </c>
      <c r="J78" s="31">
        <v>1</v>
      </c>
      <c r="K78" s="40">
        <v>1</v>
      </c>
      <c r="L78" s="40">
        <v>0</v>
      </c>
      <c r="M78" s="97">
        <v>0</v>
      </c>
      <c r="N78" s="104">
        <v>1</v>
      </c>
      <c r="O78" s="52">
        <v>0</v>
      </c>
      <c r="P78" s="134">
        <f t="shared" ref="P78:P80" si="62">SUM(N78:O78)</f>
        <v>1</v>
      </c>
      <c r="Q78" s="140">
        <v>9</v>
      </c>
      <c r="R78" s="118"/>
      <c r="S78" s="119">
        <f t="shared" ref="S78:S80" si="63">SUM(Q78:R78)</f>
        <v>9</v>
      </c>
      <c r="T78" s="122"/>
      <c r="U78" s="52"/>
      <c r="V78" s="109">
        <f t="shared" ref="V78:V80" si="64">SUM(T78:U78)</f>
        <v>0</v>
      </c>
      <c r="W78" s="52"/>
      <c r="X78" s="52"/>
      <c r="Y78" s="109">
        <f t="shared" ref="Y78:Y80" si="65">SUM(W78:X78)</f>
        <v>0</v>
      </c>
      <c r="Z78" s="52"/>
      <c r="AA78" s="52"/>
      <c r="AB78" s="108">
        <f t="shared" ref="AB78:AB80" si="66">SUM(Z78:AA78)</f>
        <v>0</v>
      </c>
    </row>
    <row r="79" spans="1:28" s="4" customFormat="1" ht="18" x14ac:dyDescent="0.25">
      <c r="A79" s="164"/>
      <c r="B79" s="166"/>
      <c r="C79" s="57" t="s">
        <v>58</v>
      </c>
      <c r="D79" s="18" t="s">
        <v>61</v>
      </c>
      <c r="E79" s="28" t="s">
        <v>77</v>
      </c>
      <c r="F79" s="28" t="s">
        <v>5</v>
      </c>
      <c r="G79" s="29" t="s">
        <v>6</v>
      </c>
      <c r="H79" s="28">
        <v>30</v>
      </c>
      <c r="I79" s="30">
        <v>0</v>
      </c>
      <c r="J79" s="31">
        <v>1</v>
      </c>
      <c r="K79" s="40">
        <v>1</v>
      </c>
      <c r="L79" s="40">
        <v>0</v>
      </c>
      <c r="M79" s="97">
        <v>0</v>
      </c>
      <c r="N79" s="104">
        <v>1</v>
      </c>
      <c r="O79" s="52">
        <v>0</v>
      </c>
      <c r="P79" s="134">
        <f t="shared" si="62"/>
        <v>1</v>
      </c>
      <c r="Q79" s="140">
        <v>1</v>
      </c>
      <c r="R79" s="118"/>
      <c r="S79" s="119">
        <f t="shared" si="63"/>
        <v>1</v>
      </c>
      <c r="T79" s="122"/>
      <c r="U79" s="52"/>
      <c r="V79" s="109">
        <f t="shared" si="64"/>
        <v>0</v>
      </c>
      <c r="W79" s="52"/>
      <c r="X79" s="52"/>
      <c r="Y79" s="109">
        <f t="shared" si="65"/>
        <v>0</v>
      </c>
      <c r="Z79" s="52"/>
      <c r="AA79" s="52"/>
      <c r="AB79" s="108">
        <f t="shared" si="66"/>
        <v>0</v>
      </c>
    </row>
    <row r="80" spans="1:28" s="4" customFormat="1" ht="18" x14ac:dyDescent="0.25">
      <c r="A80" s="164"/>
      <c r="B80" s="166"/>
      <c r="C80" s="57" t="s">
        <v>38</v>
      </c>
      <c r="D80" s="18" t="s">
        <v>62</v>
      </c>
      <c r="E80" s="28" t="s">
        <v>77</v>
      </c>
      <c r="F80" s="28" t="s">
        <v>5</v>
      </c>
      <c r="G80" s="29" t="s">
        <v>6</v>
      </c>
      <c r="H80" s="28">
        <v>125</v>
      </c>
      <c r="I80" s="30">
        <v>1</v>
      </c>
      <c r="J80" s="31">
        <v>1</v>
      </c>
      <c r="K80" s="40">
        <v>1</v>
      </c>
      <c r="L80" s="40">
        <v>0</v>
      </c>
      <c r="M80" s="97">
        <v>0</v>
      </c>
      <c r="N80" s="104">
        <v>3</v>
      </c>
      <c r="O80" s="52">
        <v>0</v>
      </c>
      <c r="P80" s="134">
        <f t="shared" si="62"/>
        <v>3</v>
      </c>
      <c r="Q80" s="140">
        <v>6</v>
      </c>
      <c r="R80" s="118"/>
      <c r="S80" s="119">
        <f t="shared" si="63"/>
        <v>6</v>
      </c>
      <c r="T80" s="122"/>
      <c r="U80" s="52"/>
      <c r="V80" s="109">
        <f t="shared" si="64"/>
        <v>0</v>
      </c>
      <c r="W80" s="52"/>
      <c r="X80" s="52"/>
      <c r="Y80" s="109">
        <f t="shared" si="65"/>
        <v>0</v>
      </c>
      <c r="Z80" s="52"/>
      <c r="AA80" s="52"/>
      <c r="AB80" s="108">
        <f t="shared" si="66"/>
        <v>0</v>
      </c>
    </row>
    <row r="81" spans="1:28" s="12" customFormat="1" ht="18" x14ac:dyDescent="0.25">
      <c r="A81" s="165"/>
      <c r="B81" s="188" t="s">
        <v>90</v>
      </c>
      <c r="C81" s="188"/>
      <c r="D81" s="188"/>
      <c r="E81" s="189"/>
      <c r="F81" s="188"/>
      <c r="G81" s="188"/>
      <c r="H81" s="188"/>
      <c r="I81" s="67">
        <f t="shared" ref="I81:AB81" si="67">SUM(I71:I80)</f>
        <v>6</v>
      </c>
      <c r="J81" s="67">
        <f t="shared" si="67"/>
        <v>8</v>
      </c>
      <c r="K81" s="68">
        <f t="shared" si="67"/>
        <v>4</v>
      </c>
      <c r="L81" s="68">
        <f t="shared" si="67"/>
        <v>0</v>
      </c>
      <c r="M81" s="77">
        <f t="shared" si="67"/>
        <v>0</v>
      </c>
      <c r="N81" s="80">
        <f t="shared" si="67"/>
        <v>8</v>
      </c>
      <c r="O81" s="67">
        <f t="shared" si="67"/>
        <v>0</v>
      </c>
      <c r="P81" s="135">
        <f t="shared" si="67"/>
        <v>8</v>
      </c>
      <c r="Q81" s="141">
        <f t="shared" ref="Q81:S81" si="68">SUM(Q71:Q80)</f>
        <v>28</v>
      </c>
      <c r="R81" s="67">
        <f t="shared" si="68"/>
        <v>0</v>
      </c>
      <c r="S81" s="77">
        <f t="shared" si="68"/>
        <v>28</v>
      </c>
      <c r="T81" s="80">
        <f t="shared" si="67"/>
        <v>0</v>
      </c>
      <c r="U81" s="67">
        <f t="shared" si="67"/>
        <v>0</v>
      </c>
      <c r="V81" s="67">
        <f t="shared" si="67"/>
        <v>0</v>
      </c>
      <c r="W81" s="67">
        <f t="shared" si="67"/>
        <v>0</v>
      </c>
      <c r="X81" s="67">
        <f t="shared" si="67"/>
        <v>0</v>
      </c>
      <c r="Y81" s="67">
        <f t="shared" si="67"/>
        <v>0</v>
      </c>
      <c r="Z81" s="67">
        <f t="shared" si="67"/>
        <v>0</v>
      </c>
      <c r="AA81" s="67">
        <f t="shared" si="67"/>
        <v>0</v>
      </c>
      <c r="AB81" s="77">
        <f t="shared" si="67"/>
        <v>0</v>
      </c>
    </row>
    <row r="82" spans="1:28" s="4" customFormat="1" ht="39.75" customHeight="1" x14ac:dyDescent="0.25">
      <c r="A82" s="164">
        <v>12</v>
      </c>
      <c r="B82" s="166" t="s">
        <v>63</v>
      </c>
      <c r="C82" s="167" t="s">
        <v>63</v>
      </c>
      <c r="D82" s="18" t="s">
        <v>63</v>
      </c>
      <c r="E82" s="28" t="s">
        <v>77</v>
      </c>
      <c r="F82" s="28" t="s">
        <v>5</v>
      </c>
      <c r="G82" s="29" t="s">
        <v>6</v>
      </c>
      <c r="H82" s="28">
        <v>120</v>
      </c>
      <c r="I82" s="169">
        <v>4</v>
      </c>
      <c r="J82" s="169">
        <v>6</v>
      </c>
      <c r="K82" s="169">
        <v>1</v>
      </c>
      <c r="L82" s="169">
        <v>0</v>
      </c>
      <c r="M82" s="194">
        <v>1</v>
      </c>
      <c r="N82" s="254">
        <v>1</v>
      </c>
      <c r="O82" s="182">
        <v>0</v>
      </c>
      <c r="P82" s="257">
        <f>SUM(N82:O83)</f>
        <v>1</v>
      </c>
      <c r="Q82" s="253">
        <v>2</v>
      </c>
      <c r="R82" s="182">
        <v>0</v>
      </c>
      <c r="S82" s="187">
        <f>SUM(Q82:R83)</f>
        <v>2</v>
      </c>
      <c r="T82" s="254"/>
      <c r="U82" s="182"/>
      <c r="V82" s="181">
        <v>0</v>
      </c>
      <c r="W82" s="182"/>
      <c r="X82" s="182"/>
      <c r="Y82" s="181">
        <v>0</v>
      </c>
      <c r="Z82" s="182"/>
      <c r="AA82" s="182"/>
      <c r="AB82" s="187">
        <v>0</v>
      </c>
    </row>
    <row r="83" spans="1:28" s="4" customFormat="1" ht="39.75" customHeight="1" x14ac:dyDescent="0.25">
      <c r="A83" s="164"/>
      <c r="B83" s="166"/>
      <c r="C83" s="167"/>
      <c r="D83" s="18" t="s">
        <v>64</v>
      </c>
      <c r="E83" s="28" t="s">
        <v>77</v>
      </c>
      <c r="F83" s="28" t="s">
        <v>5</v>
      </c>
      <c r="G83" s="29" t="s">
        <v>6</v>
      </c>
      <c r="H83" s="28">
        <v>100</v>
      </c>
      <c r="I83" s="169"/>
      <c r="J83" s="169"/>
      <c r="K83" s="169"/>
      <c r="L83" s="169"/>
      <c r="M83" s="194"/>
      <c r="N83" s="254"/>
      <c r="O83" s="182"/>
      <c r="P83" s="257"/>
      <c r="Q83" s="253"/>
      <c r="R83" s="182"/>
      <c r="S83" s="187"/>
      <c r="T83" s="254"/>
      <c r="U83" s="182"/>
      <c r="V83" s="181"/>
      <c r="W83" s="182"/>
      <c r="X83" s="182"/>
      <c r="Y83" s="181"/>
      <c r="Z83" s="182"/>
      <c r="AA83" s="182"/>
      <c r="AB83" s="187"/>
    </row>
    <row r="84" spans="1:28" s="12" customFormat="1" ht="18" x14ac:dyDescent="0.25">
      <c r="A84" s="165"/>
      <c r="B84" s="188" t="s">
        <v>90</v>
      </c>
      <c r="C84" s="188"/>
      <c r="D84" s="188"/>
      <c r="E84" s="189"/>
      <c r="F84" s="188"/>
      <c r="G84" s="188"/>
      <c r="H84" s="188"/>
      <c r="I84" s="67">
        <f t="shared" ref="I84:K84" si="69">SUM(I82:I83)</f>
        <v>4</v>
      </c>
      <c r="J84" s="67">
        <f t="shared" si="69"/>
        <v>6</v>
      </c>
      <c r="K84" s="67">
        <f t="shared" si="69"/>
        <v>1</v>
      </c>
      <c r="L84" s="67">
        <f t="shared" ref="L84:AB84" si="70">SUM(L82:L83)</f>
        <v>0</v>
      </c>
      <c r="M84" s="77">
        <f t="shared" si="70"/>
        <v>1</v>
      </c>
      <c r="N84" s="80">
        <f t="shared" si="70"/>
        <v>1</v>
      </c>
      <c r="O84" s="67">
        <f t="shared" si="70"/>
        <v>0</v>
      </c>
      <c r="P84" s="135">
        <f t="shared" si="70"/>
        <v>1</v>
      </c>
      <c r="Q84" s="141">
        <f t="shared" ref="Q84:S84" si="71">SUM(Q82:Q83)</f>
        <v>2</v>
      </c>
      <c r="R84" s="67">
        <f t="shared" si="71"/>
        <v>0</v>
      </c>
      <c r="S84" s="77">
        <f t="shared" si="71"/>
        <v>2</v>
      </c>
      <c r="T84" s="80">
        <f t="shared" si="70"/>
        <v>0</v>
      </c>
      <c r="U84" s="67">
        <f t="shared" si="70"/>
        <v>0</v>
      </c>
      <c r="V84" s="67">
        <f t="shared" si="70"/>
        <v>0</v>
      </c>
      <c r="W84" s="67">
        <f t="shared" si="70"/>
        <v>0</v>
      </c>
      <c r="X84" s="67">
        <f t="shared" si="70"/>
        <v>0</v>
      </c>
      <c r="Y84" s="67">
        <f t="shared" si="70"/>
        <v>0</v>
      </c>
      <c r="Z84" s="67">
        <f t="shared" si="70"/>
        <v>0</v>
      </c>
      <c r="AA84" s="67">
        <f t="shared" si="70"/>
        <v>0</v>
      </c>
      <c r="AB84" s="77">
        <f t="shared" si="70"/>
        <v>0</v>
      </c>
    </row>
    <row r="85" spans="1:28" s="4" customFormat="1" ht="20.25" customHeight="1" x14ac:dyDescent="0.25">
      <c r="A85" s="164">
        <v>13</v>
      </c>
      <c r="B85" s="207" t="s">
        <v>97</v>
      </c>
      <c r="C85" s="167" t="s">
        <v>65</v>
      </c>
      <c r="D85" s="18" t="s">
        <v>65</v>
      </c>
      <c r="E85" s="28" t="s">
        <v>77</v>
      </c>
      <c r="F85" s="28" t="s">
        <v>5</v>
      </c>
      <c r="G85" s="29" t="s">
        <v>6</v>
      </c>
      <c r="H85" s="28">
        <v>230</v>
      </c>
      <c r="I85" s="30">
        <v>1</v>
      </c>
      <c r="J85" s="30">
        <v>0</v>
      </c>
      <c r="K85" s="30">
        <v>1</v>
      </c>
      <c r="L85" s="30">
        <v>0</v>
      </c>
      <c r="M85" s="95">
        <v>1</v>
      </c>
      <c r="N85" s="254">
        <v>1</v>
      </c>
      <c r="O85" s="182">
        <v>0</v>
      </c>
      <c r="P85" s="263">
        <f t="shared" ref="P85" si="72">SUM(N85:O85)</f>
        <v>1</v>
      </c>
      <c r="Q85" s="253">
        <v>4</v>
      </c>
      <c r="R85" s="182">
        <v>0</v>
      </c>
      <c r="S85" s="218">
        <f t="shared" ref="S85" si="73">SUM(Q85:R85)</f>
        <v>4</v>
      </c>
      <c r="T85" s="254"/>
      <c r="U85" s="182"/>
      <c r="V85" s="215">
        <f t="shared" ref="V85" si="74">SUM(T85:U85)</f>
        <v>0</v>
      </c>
      <c r="W85" s="182"/>
      <c r="X85" s="182"/>
      <c r="Y85" s="215">
        <f t="shared" ref="Y85" si="75">SUM(W85:X85)</f>
        <v>0</v>
      </c>
      <c r="Z85" s="182"/>
      <c r="AA85" s="182"/>
      <c r="AB85" s="218">
        <f t="shared" ref="AB85" si="76">SUM(Z85:AA85)</f>
        <v>0</v>
      </c>
    </row>
    <row r="86" spans="1:28" s="4" customFormat="1" ht="20.25" customHeight="1" x14ac:dyDescent="0.25">
      <c r="A86" s="164"/>
      <c r="B86" s="207"/>
      <c r="C86" s="167"/>
      <c r="D86" s="18" t="s">
        <v>65</v>
      </c>
      <c r="E86" s="28" t="s">
        <v>77</v>
      </c>
      <c r="F86" s="28" t="s">
        <v>5</v>
      </c>
      <c r="G86" s="29" t="s">
        <v>26</v>
      </c>
      <c r="H86" s="28">
        <v>100</v>
      </c>
      <c r="I86" s="30">
        <v>0</v>
      </c>
      <c r="J86" s="30">
        <v>0</v>
      </c>
      <c r="K86" s="30">
        <v>0</v>
      </c>
      <c r="L86" s="30">
        <v>0</v>
      </c>
      <c r="M86" s="95">
        <v>0</v>
      </c>
      <c r="N86" s="254"/>
      <c r="O86" s="182"/>
      <c r="P86" s="265"/>
      <c r="Q86" s="253"/>
      <c r="R86" s="182"/>
      <c r="S86" s="220"/>
      <c r="T86" s="254"/>
      <c r="U86" s="182"/>
      <c r="V86" s="217"/>
      <c r="W86" s="182"/>
      <c r="X86" s="182"/>
      <c r="Y86" s="217"/>
      <c r="Z86" s="182"/>
      <c r="AA86" s="182"/>
      <c r="AB86" s="220"/>
    </row>
    <row r="87" spans="1:28" s="4" customFormat="1" ht="12" customHeight="1" x14ac:dyDescent="0.25">
      <c r="A87" s="164"/>
      <c r="B87" s="207"/>
      <c r="C87" s="167" t="s">
        <v>66</v>
      </c>
      <c r="D87" s="18" t="s">
        <v>67</v>
      </c>
      <c r="E87" s="28" t="s">
        <v>77</v>
      </c>
      <c r="F87" s="28" t="s">
        <v>5</v>
      </c>
      <c r="G87" s="29" t="s">
        <v>6</v>
      </c>
      <c r="H87" s="28">
        <v>125</v>
      </c>
      <c r="I87" s="179">
        <v>0</v>
      </c>
      <c r="J87" s="179">
        <v>0</v>
      </c>
      <c r="K87" s="179">
        <v>1</v>
      </c>
      <c r="L87" s="179">
        <v>0</v>
      </c>
      <c r="M87" s="208">
        <v>0</v>
      </c>
      <c r="N87" s="254">
        <v>0</v>
      </c>
      <c r="O87" s="182">
        <v>0</v>
      </c>
      <c r="P87" s="263">
        <f>SUM(N87:O87)</f>
        <v>0</v>
      </c>
      <c r="Q87" s="253">
        <v>0</v>
      </c>
      <c r="R87" s="182">
        <v>0</v>
      </c>
      <c r="S87" s="218">
        <f>SUM(Q87:R87)</f>
        <v>0</v>
      </c>
      <c r="T87" s="254"/>
      <c r="U87" s="182"/>
      <c r="V87" s="215">
        <f>SUM(T87:U87)</f>
        <v>0</v>
      </c>
      <c r="W87" s="182"/>
      <c r="X87" s="182"/>
      <c r="Y87" s="215">
        <f>SUM(W87:X87)</f>
        <v>0</v>
      </c>
      <c r="Z87" s="182"/>
      <c r="AA87" s="182"/>
      <c r="AB87" s="218">
        <f>SUM(Z87:AA87)</f>
        <v>0</v>
      </c>
    </row>
    <row r="88" spans="1:28" s="4" customFormat="1" ht="12" customHeight="1" x14ac:dyDescent="0.25">
      <c r="A88" s="164"/>
      <c r="B88" s="207"/>
      <c r="C88" s="167"/>
      <c r="D88" s="18" t="s">
        <v>107</v>
      </c>
      <c r="E88" s="28" t="s">
        <v>77</v>
      </c>
      <c r="F88" s="28" t="s">
        <v>7</v>
      </c>
      <c r="G88" s="29" t="s">
        <v>6</v>
      </c>
      <c r="H88" s="28">
        <v>60</v>
      </c>
      <c r="I88" s="180"/>
      <c r="J88" s="180"/>
      <c r="K88" s="180"/>
      <c r="L88" s="180"/>
      <c r="M88" s="185"/>
      <c r="N88" s="254"/>
      <c r="O88" s="182"/>
      <c r="P88" s="264"/>
      <c r="Q88" s="253"/>
      <c r="R88" s="182"/>
      <c r="S88" s="219"/>
      <c r="T88" s="254"/>
      <c r="U88" s="182"/>
      <c r="V88" s="216"/>
      <c r="W88" s="182"/>
      <c r="X88" s="182"/>
      <c r="Y88" s="216"/>
      <c r="Z88" s="182"/>
      <c r="AA88" s="182"/>
      <c r="AB88" s="219"/>
    </row>
    <row r="89" spans="1:28" s="4" customFormat="1" ht="12" customHeight="1" x14ac:dyDescent="0.25">
      <c r="A89" s="164"/>
      <c r="B89" s="207"/>
      <c r="C89" s="167"/>
      <c r="D89" s="18" t="s">
        <v>68</v>
      </c>
      <c r="E89" s="28" t="s">
        <v>77</v>
      </c>
      <c r="F89" s="28" t="s">
        <v>5</v>
      </c>
      <c r="G89" s="29" t="s">
        <v>6</v>
      </c>
      <c r="H89" s="28">
        <v>70</v>
      </c>
      <c r="I89" s="180"/>
      <c r="J89" s="180"/>
      <c r="K89" s="180"/>
      <c r="L89" s="180"/>
      <c r="M89" s="185"/>
      <c r="N89" s="254"/>
      <c r="O89" s="182"/>
      <c r="P89" s="264"/>
      <c r="Q89" s="253"/>
      <c r="R89" s="182"/>
      <c r="S89" s="219"/>
      <c r="T89" s="254"/>
      <c r="U89" s="182"/>
      <c r="V89" s="216"/>
      <c r="W89" s="182"/>
      <c r="X89" s="182"/>
      <c r="Y89" s="216"/>
      <c r="Z89" s="182"/>
      <c r="AA89" s="182"/>
      <c r="AB89" s="219"/>
    </row>
    <row r="90" spans="1:28" s="4" customFormat="1" ht="12" customHeight="1" x14ac:dyDescent="0.25">
      <c r="A90" s="164"/>
      <c r="B90" s="207"/>
      <c r="C90" s="167"/>
      <c r="D90" s="41" t="s">
        <v>85</v>
      </c>
      <c r="E90" s="28" t="s">
        <v>77</v>
      </c>
      <c r="F90" s="28" t="s">
        <v>5</v>
      </c>
      <c r="G90" s="29" t="s">
        <v>6</v>
      </c>
      <c r="H90" s="28">
        <v>120</v>
      </c>
      <c r="I90" s="168"/>
      <c r="J90" s="168"/>
      <c r="K90" s="168"/>
      <c r="L90" s="168"/>
      <c r="M90" s="186"/>
      <c r="N90" s="254"/>
      <c r="O90" s="182"/>
      <c r="P90" s="264"/>
      <c r="Q90" s="253"/>
      <c r="R90" s="182"/>
      <c r="S90" s="219"/>
      <c r="T90" s="254"/>
      <c r="U90" s="182"/>
      <c r="V90" s="216"/>
      <c r="W90" s="182"/>
      <c r="X90" s="182"/>
      <c r="Y90" s="216"/>
      <c r="Z90" s="182"/>
      <c r="AA90" s="182"/>
      <c r="AB90" s="219"/>
    </row>
    <row r="91" spans="1:28" s="4" customFormat="1" ht="15" customHeight="1" x14ac:dyDescent="0.25">
      <c r="A91" s="164"/>
      <c r="B91" s="207"/>
      <c r="C91" s="167"/>
      <c r="D91" s="41" t="s">
        <v>85</v>
      </c>
      <c r="E91" s="28" t="s">
        <v>77</v>
      </c>
      <c r="F91" s="28" t="s">
        <v>7</v>
      </c>
      <c r="G91" s="29" t="s">
        <v>26</v>
      </c>
      <c r="H91" s="28">
        <v>60</v>
      </c>
      <c r="I91" s="30">
        <v>0</v>
      </c>
      <c r="J91" s="30">
        <v>0</v>
      </c>
      <c r="K91" s="30">
        <v>0</v>
      </c>
      <c r="L91" s="30">
        <v>0</v>
      </c>
      <c r="M91" s="95">
        <v>0</v>
      </c>
      <c r="N91" s="254"/>
      <c r="O91" s="182"/>
      <c r="P91" s="265"/>
      <c r="Q91" s="253"/>
      <c r="R91" s="182"/>
      <c r="S91" s="220"/>
      <c r="T91" s="254"/>
      <c r="U91" s="182"/>
      <c r="V91" s="217"/>
      <c r="W91" s="182"/>
      <c r="X91" s="182"/>
      <c r="Y91" s="217"/>
      <c r="Z91" s="182"/>
      <c r="AA91" s="182"/>
      <c r="AB91" s="220"/>
    </row>
    <row r="92" spans="1:28" s="12" customFormat="1" ht="18" x14ac:dyDescent="0.25">
      <c r="A92" s="165"/>
      <c r="B92" s="188" t="s">
        <v>90</v>
      </c>
      <c r="C92" s="188"/>
      <c r="D92" s="188"/>
      <c r="E92" s="189"/>
      <c r="F92" s="188"/>
      <c r="G92" s="188"/>
      <c r="H92" s="188"/>
      <c r="I92" s="67">
        <f t="shared" ref="I92:AB92" si="77">SUM(I85:I91)</f>
        <v>1</v>
      </c>
      <c r="J92" s="67">
        <f t="shared" si="77"/>
        <v>0</v>
      </c>
      <c r="K92" s="67">
        <f t="shared" si="77"/>
        <v>2</v>
      </c>
      <c r="L92" s="67">
        <f t="shared" si="77"/>
        <v>0</v>
      </c>
      <c r="M92" s="77">
        <f t="shared" si="77"/>
        <v>1</v>
      </c>
      <c r="N92" s="80">
        <f t="shared" si="77"/>
        <v>1</v>
      </c>
      <c r="O92" s="67">
        <f t="shared" si="77"/>
        <v>0</v>
      </c>
      <c r="P92" s="135">
        <f t="shared" si="77"/>
        <v>1</v>
      </c>
      <c r="Q92" s="141">
        <f t="shared" ref="Q92:S92" si="78">SUM(Q85:Q91)</f>
        <v>4</v>
      </c>
      <c r="R92" s="67">
        <f t="shared" si="78"/>
        <v>0</v>
      </c>
      <c r="S92" s="77">
        <f t="shared" si="78"/>
        <v>4</v>
      </c>
      <c r="T92" s="80">
        <f t="shared" si="77"/>
        <v>0</v>
      </c>
      <c r="U92" s="67">
        <f t="shared" si="77"/>
        <v>0</v>
      </c>
      <c r="V92" s="67">
        <f t="shared" si="77"/>
        <v>0</v>
      </c>
      <c r="W92" s="67">
        <f t="shared" si="77"/>
        <v>0</v>
      </c>
      <c r="X92" s="67">
        <f t="shared" si="77"/>
        <v>0</v>
      </c>
      <c r="Y92" s="67">
        <f t="shared" si="77"/>
        <v>0</v>
      </c>
      <c r="Z92" s="67">
        <f t="shared" si="77"/>
        <v>0</v>
      </c>
      <c r="AA92" s="67">
        <f t="shared" si="77"/>
        <v>0</v>
      </c>
      <c r="AB92" s="77">
        <f t="shared" si="77"/>
        <v>0</v>
      </c>
    </row>
    <row r="93" spans="1:28" s="4" customFormat="1" ht="22.5" customHeight="1" x14ac:dyDescent="0.25">
      <c r="A93" s="164">
        <v>14</v>
      </c>
      <c r="B93" s="207" t="s">
        <v>98</v>
      </c>
      <c r="C93" s="57" t="s">
        <v>70</v>
      </c>
      <c r="D93" s="18" t="s">
        <v>71</v>
      </c>
      <c r="E93" s="28" t="s">
        <v>77</v>
      </c>
      <c r="F93" s="28" t="s">
        <v>5</v>
      </c>
      <c r="G93" s="29" t="s">
        <v>6</v>
      </c>
      <c r="H93" s="28">
        <v>60</v>
      </c>
      <c r="I93" s="30">
        <v>2</v>
      </c>
      <c r="J93" s="30">
        <v>2</v>
      </c>
      <c r="K93" s="30">
        <v>1</v>
      </c>
      <c r="L93" s="30">
        <v>0</v>
      </c>
      <c r="M93" s="95">
        <v>1</v>
      </c>
      <c r="N93" s="104">
        <v>0</v>
      </c>
      <c r="O93" s="52">
        <v>0</v>
      </c>
      <c r="P93" s="134">
        <f t="shared" ref="P93:P94" si="79">SUM(N93:O93)</f>
        <v>0</v>
      </c>
      <c r="Q93" s="140">
        <v>0</v>
      </c>
      <c r="R93" s="118">
        <v>0</v>
      </c>
      <c r="S93" s="119">
        <f t="shared" ref="S93:S94" si="80">SUM(Q93:R93)</f>
        <v>0</v>
      </c>
      <c r="T93" s="122"/>
      <c r="U93" s="52"/>
      <c r="V93" s="109">
        <f t="shared" ref="V93:V94" si="81">SUM(T93:U93)</f>
        <v>0</v>
      </c>
      <c r="W93" s="52"/>
      <c r="X93" s="52"/>
      <c r="Y93" s="109">
        <f t="shared" ref="Y93:Y94" si="82">SUM(W93:X93)</f>
        <v>0</v>
      </c>
      <c r="Z93" s="52"/>
      <c r="AA93" s="52"/>
      <c r="AB93" s="108">
        <f t="shared" ref="AB93:AB94" si="83">SUM(Z93:AA93)</f>
        <v>0</v>
      </c>
    </row>
    <row r="94" spans="1:28" s="4" customFormat="1" ht="15" customHeight="1" x14ac:dyDescent="0.25">
      <c r="A94" s="164"/>
      <c r="B94" s="207"/>
      <c r="C94" s="167" t="s">
        <v>69</v>
      </c>
      <c r="D94" s="18" t="s">
        <v>72</v>
      </c>
      <c r="E94" s="28" t="s">
        <v>77</v>
      </c>
      <c r="F94" s="28" t="s">
        <v>5</v>
      </c>
      <c r="G94" s="29" t="s">
        <v>6</v>
      </c>
      <c r="H94" s="28">
        <v>50</v>
      </c>
      <c r="I94" s="179">
        <v>2</v>
      </c>
      <c r="J94" s="179">
        <v>4</v>
      </c>
      <c r="K94" s="179">
        <v>1</v>
      </c>
      <c r="L94" s="179">
        <v>0</v>
      </c>
      <c r="M94" s="208">
        <v>2</v>
      </c>
      <c r="N94" s="254">
        <v>1</v>
      </c>
      <c r="O94" s="182">
        <v>0</v>
      </c>
      <c r="P94" s="263">
        <f t="shared" si="79"/>
        <v>1</v>
      </c>
      <c r="Q94" s="253">
        <v>1</v>
      </c>
      <c r="R94" s="182">
        <v>0</v>
      </c>
      <c r="S94" s="218">
        <f t="shared" si="80"/>
        <v>1</v>
      </c>
      <c r="T94" s="254"/>
      <c r="U94" s="182"/>
      <c r="V94" s="215">
        <f t="shared" si="81"/>
        <v>0</v>
      </c>
      <c r="W94" s="182"/>
      <c r="X94" s="182"/>
      <c r="Y94" s="215">
        <f t="shared" si="82"/>
        <v>0</v>
      </c>
      <c r="Z94" s="182"/>
      <c r="AA94" s="182"/>
      <c r="AB94" s="218">
        <f t="shared" si="83"/>
        <v>0</v>
      </c>
    </row>
    <row r="95" spans="1:28" s="4" customFormat="1" ht="15" customHeight="1" x14ac:dyDescent="0.25">
      <c r="A95" s="164"/>
      <c r="B95" s="207"/>
      <c r="C95" s="167"/>
      <c r="D95" s="18" t="s">
        <v>73</v>
      </c>
      <c r="E95" s="28" t="s">
        <v>77</v>
      </c>
      <c r="F95" s="28" t="s">
        <v>5</v>
      </c>
      <c r="G95" s="29" t="s">
        <v>6</v>
      </c>
      <c r="H95" s="28">
        <v>60</v>
      </c>
      <c r="I95" s="180"/>
      <c r="J95" s="180"/>
      <c r="K95" s="180"/>
      <c r="L95" s="180"/>
      <c r="M95" s="185"/>
      <c r="N95" s="254"/>
      <c r="O95" s="182"/>
      <c r="P95" s="264"/>
      <c r="Q95" s="253"/>
      <c r="R95" s="182"/>
      <c r="S95" s="219"/>
      <c r="T95" s="254"/>
      <c r="U95" s="182"/>
      <c r="V95" s="216"/>
      <c r="W95" s="182"/>
      <c r="X95" s="182"/>
      <c r="Y95" s="216"/>
      <c r="Z95" s="182"/>
      <c r="AA95" s="182"/>
      <c r="AB95" s="219"/>
    </row>
    <row r="96" spans="1:28" s="4" customFormat="1" ht="15" customHeight="1" x14ac:dyDescent="0.25">
      <c r="A96" s="164"/>
      <c r="B96" s="207"/>
      <c r="C96" s="167"/>
      <c r="D96" s="18" t="s">
        <v>74</v>
      </c>
      <c r="E96" s="28" t="s">
        <v>77</v>
      </c>
      <c r="F96" s="28" t="s">
        <v>5</v>
      </c>
      <c r="G96" s="29" t="s">
        <v>6</v>
      </c>
      <c r="H96" s="28">
        <v>200</v>
      </c>
      <c r="I96" s="168"/>
      <c r="J96" s="168"/>
      <c r="K96" s="168"/>
      <c r="L96" s="168"/>
      <c r="M96" s="186"/>
      <c r="N96" s="254"/>
      <c r="O96" s="182"/>
      <c r="P96" s="265"/>
      <c r="Q96" s="253"/>
      <c r="R96" s="182"/>
      <c r="S96" s="220"/>
      <c r="T96" s="254"/>
      <c r="U96" s="182"/>
      <c r="V96" s="217"/>
      <c r="W96" s="182"/>
      <c r="X96" s="182"/>
      <c r="Y96" s="217"/>
      <c r="Z96" s="182"/>
      <c r="AA96" s="182"/>
      <c r="AB96" s="220"/>
    </row>
    <row r="97" spans="1:28" s="12" customFormat="1" ht="18" x14ac:dyDescent="0.25">
      <c r="A97" s="165"/>
      <c r="B97" s="188" t="s">
        <v>90</v>
      </c>
      <c r="C97" s="188"/>
      <c r="D97" s="188"/>
      <c r="E97" s="189"/>
      <c r="F97" s="188"/>
      <c r="G97" s="188"/>
      <c r="H97" s="188"/>
      <c r="I97" s="67">
        <f t="shared" ref="I97:K97" si="84">SUM(I93:I96)</f>
        <v>4</v>
      </c>
      <c r="J97" s="67">
        <f t="shared" si="84"/>
        <v>6</v>
      </c>
      <c r="K97" s="67">
        <f t="shared" si="84"/>
        <v>2</v>
      </c>
      <c r="L97" s="67">
        <f t="shared" ref="L97:AB97" si="85">SUM(L93:L96)</f>
        <v>0</v>
      </c>
      <c r="M97" s="77">
        <f t="shared" si="85"/>
        <v>3</v>
      </c>
      <c r="N97" s="80">
        <f t="shared" si="85"/>
        <v>1</v>
      </c>
      <c r="O97" s="67">
        <f t="shared" si="85"/>
        <v>0</v>
      </c>
      <c r="P97" s="135">
        <f t="shared" si="85"/>
        <v>1</v>
      </c>
      <c r="Q97" s="141">
        <f t="shared" ref="Q97:S97" si="86">SUM(Q93:Q96)</f>
        <v>1</v>
      </c>
      <c r="R97" s="67">
        <f t="shared" si="86"/>
        <v>0</v>
      </c>
      <c r="S97" s="77">
        <f t="shared" si="86"/>
        <v>1</v>
      </c>
      <c r="T97" s="80">
        <f t="shared" si="85"/>
        <v>0</v>
      </c>
      <c r="U97" s="67">
        <f t="shared" si="85"/>
        <v>0</v>
      </c>
      <c r="V97" s="67">
        <f t="shared" si="85"/>
        <v>0</v>
      </c>
      <c r="W97" s="67">
        <f t="shared" si="85"/>
        <v>0</v>
      </c>
      <c r="X97" s="67">
        <f t="shared" si="85"/>
        <v>0</v>
      </c>
      <c r="Y97" s="67">
        <f t="shared" si="85"/>
        <v>0</v>
      </c>
      <c r="Z97" s="67">
        <f t="shared" si="85"/>
        <v>0</v>
      </c>
      <c r="AA97" s="67">
        <f t="shared" si="85"/>
        <v>0</v>
      </c>
      <c r="AB97" s="77">
        <f t="shared" si="85"/>
        <v>0</v>
      </c>
    </row>
    <row r="98" spans="1:28" s="4" customFormat="1" ht="22.5" customHeight="1" x14ac:dyDescent="0.25">
      <c r="A98" s="164">
        <v>15</v>
      </c>
      <c r="B98" s="207" t="s">
        <v>99</v>
      </c>
      <c r="C98" s="167" t="s">
        <v>69</v>
      </c>
      <c r="D98" s="41" t="s">
        <v>102</v>
      </c>
      <c r="E98" s="28" t="s">
        <v>77</v>
      </c>
      <c r="F98" s="28" t="s">
        <v>5</v>
      </c>
      <c r="G98" s="29" t="s">
        <v>6</v>
      </c>
      <c r="H98" s="28">
        <v>50</v>
      </c>
      <c r="I98" s="169">
        <v>1</v>
      </c>
      <c r="J98" s="169">
        <v>1</v>
      </c>
      <c r="K98" s="169">
        <v>1</v>
      </c>
      <c r="L98" s="169">
        <v>0</v>
      </c>
      <c r="M98" s="194">
        <v>0</v>
      </c>
      <c r="N98" s="254">
        <v>0</v>
      </c>
      <c r="O98" s="182">
        <v>0</v>
      </c>
      <c r="P98" s="257">
        <v>0</v>
      </c>
      <c r="Q98" s="253">
        <v>0</v>
      </c>
      <c r="R98" s="182">
        <v>0</v>
      </c>
      <c r="S98" s="187">
        <v>0</v>
      </c>
      <c r="T98" s="254"/>
      <c r="U98" s="182"/>
      <c r="V98" s="181">
        <v>0</v>
      </c>
      <c r="W98" s="182"/>
      <c r="X98" s="182"/>
      <c r="Y98" s="181">
        <v>0</v>
      </c>
      <c r="Z98" s="182"/>
      <c r="AA98" s="182"/>
      <c r="AB98" s="187">
        <v>0</v>
      </c>
    </row>
    <row r="99" spans="1:28" s="4" customFormat="1" ht="22.5" customHeight="1" x14ac:dyDescent="0.25">
      <c r="A99" s="164"/>
      <c r="B99" s="207"/>
      <c r="C99" s="167"/>
      <c r="D99" s="18" t="s">
        <v>101</v>
      </c>
      <c r="E99" s="28" t="s">
        <v>77</v>
      </c>
      <c r="F99" s="28" t="s">
        <v>5</v>
      </c>
      <c r="G99" s="29" t="s">
        <v>6</v>
      </c>
      <c r="H99" s="28">
        <v>30</v>
      </c>
      <c r="I99" s="169"/>
      <c r="J99" s="169"/>
      <c r="K99" s="169"/>
      <c r="L99" s="169"/>
      <c r="M99" s="194"/>
      <c r="N99" s="254"/>
      <c r="O99" s="182"/>
      <c r="P99" s="257"/>
      <c r="Q99" s="253"/>
      <c r="R99" s="182"/>
      <c r="S99" s="187"/>
      <c r="T99" s="254"/>
      <c r="U99" s="182"/>
      <c r="V99" s="181"/>
      <c r="W99" s="182"/>
      <c r="X99" s="182"/>
      <c r="Y99" s="181"/>
      <c r="Z99" s="182"/>
      <c r="AA99" s="182"/>
      <c r="AB99" s="187"/>
    </row>
    <row r="100" spans="1:28" s="4" customFormat="1" ht="22.5" customHeight="1" x14ac:dyDescent="0.25">
      <c r="A100" s="164"/>
      <c r="B100" s="207"/>
      <c r="C100" s="167"/>
      <c r="D100" s="18" t="s">
        <v>100</v>
      </c>
      <c r="E100" s="28" t="s">
        <v>77</v>
      </c>
      <c r="F100" s="28" t="s">
        <v>5</v>
      </c>
      <c r="G100" s="29" t="s">
        <v>6</v>
      </c>
      <c r="H100" s="28">
        <v>50</v>
      </c>
      <c r="I100" s="169"/>
      <c r="J100" s="169"/>
      <c r="K100" s="169"/>
      <c r="L100" s="169"/>
      <c r="M100" s="194"/>
      <c r="N100" s="254"/>
      <c r="O100" s="182"/>
      <c r="P100" s="257"/>
      <c r="Q100" s="253"/>
      <c r="R100" s="182"/>
      <c r="S100" s="187"/>
      <c r="T100" s="254"/>
      <c r="U100" s="182"/>
      <c r="V100" s="181"/>
      <c r="W100" s="182"/>
      <c r="X100" s="182"/>
      <c r="Y100" s="181"/>
      <c r="Z100" s="182"/>
      <c r="AA100" s="182"/>
      <c r="AB100" s="187"/>
    </row>
    <row r="101" spans="1:28" s="4" customFormat="1" ht="18.75" thickBot="1" x14ac:dyDescent="0.3">
      <c r="A101" s="224"/>
      <c r="B101" s="225" t="s">
        <v>90</v>
      </c>
      <c r="C101" s="225"/>
      <c r="D101" s="225"/>
      <c r="E101" s="226"/>
      <c r="F101" s="225"/>
      <c r="G101" s="225"/>
      <c r="H101" s="225"/>
      <c r="I101" s="70">
        <f>SUM(I98:I100)</f>
        <v>1</v>
      </c>
      <c r="J101" s="70">
        <f t="shared" ref="J101:L101" si="87">SUM(J98:J100)</f>
        <v>1</v>
      </c>
      <c r="K101" s="70">
        <f t="shared" si="87"/>
        <v>1</v>
      </c>
      <c r="L101" s="70">
        <f t="shared" si="87"/>
        <v>0</v>
      </c>
      <c r="M101" s="78">
        <f>SUM(M98:M100)</f>
        <v>0</v>
      </c>
      <c r="N101" s="81">
        <f t="shared" ref="N101:AB101" si="88">SUM(N98:N100)</f>
        <v>0</v>
      </c>
      <c r="O101" s="70">
        <f t="shared" si="88"/>
        <v>0</v>
      </c>
      <c r="P101" s="137">
        <f t="shared" si="88"/>
        <v>0</v>
      </c>
      <c r="Q101" s="143">
        <f t="shared" ref="Q101:S101" si="89">SUM(Q98:Q100)</f>
        <v>0</v>
      </c>
      <c r="R101" s="70">
        <f t="shared" si="89"/>
        <v>0</v>
      </c>
      <c r="S101" s="78">
        <f t="shared" si="89"/>
        <v>0</v>
      </c>
      <c r="T101" s="81">
        <f t="shared" si="88"/>
        <v>0</v>
      </c>
      <c r="U101" s="70">
        <f t="shared" si="88"/>
        <v>0</v>
      </c>
      <c r="V101" s="70">
        <f t="shared" si="88"/>
        <v>0</v>
      </c>
      <c r="W101" s="70">
        <f t="shared" si="88"/>
        <v>0</v>
      </c>
      <c r="X101" s="70">
        <f t="shared" si="88"/>
        <v>0</v>
      </c>
      <c r="Y101" s="70">
        <f t="shared" si="88"/>
        <v>0</v>
      </c>
      <c r="Z101" s="70">
        <f t="shared" si="88"/>
        <v>0</v>
      </c>
      <c r="AA101" s="70">
        <f t="shared" si="88"/>
        <v>0</v>
      </c>
      <c r="AB101" s="78">
        <f t="shared" si="88"/>
        <v>0</v>
      </c>
    </row>
    <row r="102" spans="1:28" s="4" customFormat="1" ht="21" thickBot="1" x14ac:dyDescent="0.3">
      <c r="A102" s="227" t="s">
        <v>91</v>
      </c>
      <c r="B102" s="228"/>
      <c r="C102" s="228"/>
      <c r="D102" s="228"/>
      <c r="E102" s="228"/>
      <c r="F102" s="228"/>
      <c r="G102" s="228"/>
      <c r="H102" s="228"/>
      <c r="I102" s="71">
        <f t="shared" ref="I102:M102" si="90">SUM(I101,I97,I92,I84,I81,I70,I67,I64,I55,I49,I38,I35,I19,I16,I12)</f>
        <v>70</v>
      </c>
      <c r="J102" s="71">
        <f t="shared" si="90"/>
        <v>80</v>
      </c>
      <c r="K102" s="72">
        <f t="shared" si="90"/>
        <v>46</v>
      </c>
      <c r="L102" s="72">
        <f t="shared" si="90"/>
        <v>2</v>
      </c>
      <c r="M102" s="99">
        <f t="shared" si="90"/>
        <v>19</v>
      </c>
      <c r="N102" s="106">
        <f>SUM(N101,N97,N92,N84,N81,N70,N67,N64,N55,N49,N38,N35,N19,N16,N12)</f>
        <v>87</v>
      </c>
      <c r="O102" s="73">
        <f t="shared" ref="O102:P102" si="91">SUM(O101,O97,O92,O84,O81,O70,O67,O64,O55,O49,O38,O35,O19,O16,O12)</f>
        <v>0</v>
      </c>
      <c r="P102" s="138">
        <f t="shared" si="91"/>
        <v>87</v>
      </c>
      <c r="Q102" s="144">
        <f>SUM(Q101,Q97,Q92,Q84,Q81,Q70,Q67,Q64,Q55,Q49,Q38,Q35,Q19,Q16,Q12)</f>
        <v>190</v>
      </c>
      <c r="R102" s="73">
        <f t="shared" ref="R102" si="92">SUM(R101,R97,R92,R84,R81,R70,R67,R64,R55,R49,R38,R35,R19,R16,R12)</f>
        <v>1</v>
      </c>
      <c r="S102" s="89">
        <f>SUM(S101,S97,S92,S84,S81,S70,S67,S64,S55,S49,S38,S35,S19,S16,S12)</f>
        <v>191</v>
      </c>
      <c r="T102" s="106">
        <f>SUM(T101,T97,T92,T84,T81,T70,T67,T64,T55,T49,T38,T35,T19,T16,T12)</f>
        <v>0</v>
      </c>
      <c r="U102" s="73">
        <f t="shared" ref="U102:V102" si="93">SUM(U101,U97,U92,U84,U81,U70,U67,U64,U55,U49,U38,U35,U19,U16,U12)</f>
        <v>0</v>
      </c>
      <c r="V102" s="86">
        <f t="shared" si="93"/>
        <v>0</v>
      </c>
      <c r="W102" s="73">
        <f>SUM(W101,W97,W92,W84,W81,W70,W67,W64,W55,W49,W38,W35,W19,W16,W12)</f>
        <v>0</v>
      </c>
      <c r="X102" s="73">
        <f t="shared" ref="X102:Y102" si="94">SUM(X101,X97,X92,X84,X81,X70,X67,X64,X55,X49,X38,X35,X19,X16,X12)</f>
        <v>0</v>
      </c>
      <c r="Y102" s="86">
        <f t="shared" si="94"/>
        <v>0</v>
      </c>
      <c r="Z102" s="73">
        <f>SUM(Z101,Z97,Z92,Z84,Z81,Z70,Z67,Z64,Z55,Z49,Z38,Z35,Z19,Z16,Z12)</f>
        <v>0</v>
      </c>
      <c r="AA102" s="73">
        <f t="shared" ref="AA102:AB102" si="95">SUM(AA101,AA97,AA92,AA84,AA81,AA70,AA67,AA64,AA55,AA49,AA38,AA35,AA19,AA16,AA12)</f>
        <v>0</v>
      </c>
      <c r="AB102" s="89">
        <f t="shared" si="95"/>
        <v>0</v>
      </c>
    </row>
  </sheetData>
  <mergeCells count="485">
    <mergeCell ref="Y98:Y100"/>
    <mergeCell ref="Z98:Z100"/>
    <mergeCell ref="AA98:AA100"/>
    <mergeCell ref="AB98:AB100"/>
    <mergeCell ref="B101:H101"/>
    <mergeCell ref="A102:H102"/>
    <mergeCell ref="S98:S100"/>
    <mergeCell ref="T98:T100"/>
    <mergeCell ref="U98:U100"/>
    <mergeCell ref="V98:V100"/>
    <mergeCell ref="W98:W100"/>
    <mergeCell ref="X98:X100"/>
    <mergeCell ref="N98:N100"/>
    <mergeCell ref="O98:O100"/>
    <mergeCell ref="P98:P100"/>
    <mergeCell ref="Q98:Q100"/>
    <mergeCell ref="R98:R100"/>
    <mergeCell ref="J98:J100"/>
    <mergeCell ref="K98:K100"/>
    <mergeCell ref="L98:L100"/>
    <mergeCell ref="M98:M100"/>
    <mergeCell ref="AB94:AB96"/>
    <mergeCell ref="B97:H97"/>
    <mergeCell ref="A98:A101"/>
    <mergeCell ref="B98:B100"/>
    <mergeCell ref="C98:C100"/>
    <mergeCell ref="I98:I100"/>
    <mergeCell ref="V94:V96"/>
    <mergeCell ref="W94:W96"/>
    <mergeCell ref="X94:X96"/>
    <mergeCell ref="Y94:Y96"/>
    <mergeCell ref="Z94:Z96"/>
    <mergeCell ref="AA94:AA96"/>
    <mergeCell ref="P94:P96"/>
    <mergeCell ref="Q94:Q96"/>
    <mergeCell ref="R94:R96"/>
    <mergeCell ref="S94:S96"/>
    <mergeCell ref="T94:T96"/>
    <mergeCell ref="U94:U96"/>
    <mergeCell ref="M94:M96"/>
    <mergeCell ref="N94:N96"/>
    <mergeCell ref="O94:O96"/>
    <mergeCell ref="I94:I96"/>
    <mergeCell ref="J94:J96"/>
    <mergeCell ref="K94:K96"/>
    <mergeCell ref="L94:L96"/>
    <mergeCell ref="Y87:Y91"/>
    <mergeCell ref="Z87:Z91"/>
    <mergeCell ref="AA87:AA91"/>
    <mergeCell ref="AB87:AB91"/>
    <mergeCell ref="B92:H92"/>
    <mergeCell ref="A93:A97"/>
    <mergeCell ref="B93:B96"/>
    <mergeCell ref="C94:C96"/>
    <mergeCell ref="S87:S91"/>
    <mergeCell ref="T87:T91"/>
    <mergeCell ref="U87:U91"/>
    <mergeCell ref="V87:V91"/>
    <mergeCell ref="W87:W91"/>
    <mergeCell ref="X87:X91"/>
    <mergeCell ref="N87:N91"/>
    <mergeCell ref="O87:O91"/>
    <mergeCell ref="P87:P91"/>
    <mergeCell ref="Q87:Q91"/>
    <mergeCell ref="R87:R91"/>
    <mergeCell ref="J87:J90"/>
    <mergeCell ref="K87:K90"/>
    <mergeCell ref="L87:L90"/>
    <mergeCell ref="M87:M90"/>
    <mergeCell ref="Y85:Y86"/>
    <mergeCell ref="Z85:Z86"/>
    <mergeCell ref="AA85:AA86"/>
    <mergeCell ref="AB85:AB86"/>
    <mergeCell ref="C87:C91"/>
    <mergeCell ref="I87:I90"/>
    <mergeCell ref="S85:S86"/>
    <mergeCell ref="T85:T86"/>
    <mergeCell ref="U85:U86"/>
    <mergeCell ref="V85:V86"/>
    <mergeCell ref="W85:W86"/>
    <mergeCell ref="X85:X86"/>
    <mergeCell ref="AB82:AB83"/>
    <mergeCell ref="B84:H84"/>
    <mergeCell ref="A85:A92"/>
    <mergeCell ref="B85:B91"/>
    <mergeCell ref="C85:C86"/>
    <mergeCell ref="N85:N86"/>
    <mergeCell ref="O85:O86"/>
    <mergeCell ref="P85:P86"/>
    <mergeCell ref="Q85:Q86"/>
    <mergeCell ref="R85:R86"/>
    <mergeCell ref="V82:V83"/>
    <mergeCell ref="W82:W83"/>
    <mergeCell ref="X82:X83"/>
    <mergeCell ref="Y82:Y83"/>
    <mergeCell ref="Z82:Z83"/>
    <mergeCell ref="AA82:AA83"/>
    <mergeCell ref="P82:P83"/>
    <mergeCell ref="Q82:Q83"/>
    <mergeCell ref="R82:R83"/>
    <mergeCell ref="S82:S83"/>
    <mergeCell ref="T82:T83"/>
    <mergeCell ref="U82:U83"/>
    <mergeCell ref="M82:M83"/>
    <mergeCell ref="N82:N83"/>
    <mergeCell ref="A82:A84"/>
    <mergeCell ref="B82:B83"/>
    <mergeCell ref="C82:C83"/>
    <mergeCell ref="S71:S77"/>
    <mergeCell ref="T71:T77"/>
    <mergeCell ref="U71:U77"/>
    <mergeCell ref="V71:V77"/>
    <mergeCell ref="W71:W77"/>
    <mergeCell ref="N71:N77"/>
    <mergeCell ref="O71:O77"/>
    <mergeCell ref="P71:P77"/>
    <mergeCell ref="Q71:Q77"/>
    <mergeCell ref="R71:R77"/>
    <mergeCell ref="J71:J77"/>
    <mergeCell ref="K71:K77"/>
    <mergeCell ref="L71:L77"/>
    <mergeCell ref="M71:M77"/>
    <mergeCell ref="O82:O83"/>
    <mergeCell ref="I82:I83"/>
    <mergeCell ref="J82:J83"/>
    <mergeCell ref="K82:K83"/>
    <mergeCell ref="L82:L83"/>
    <mergeCell ref="AB68:AB69"/>
    <mergeCell ref="B70:H70"/>
    <mergeCell ref="A71:A81"/>
    <mergeCell ref="B71:B80"/>
    <mergeCell ref="C71:C77"/>
    <mergeCell ref="I71:I77"/>
    <mergeCell ref="V68:V69"/>
    <mergeCell ref="W68:W69"/>
    <mergeCell ref="X68:X69"/>
    <mergeCell ref="Y68:Y69"/>
    <mergeCell ref="Z68:Z69"/>
    <mergeCell ref="AA68:AA69"/>
    <mergeCell ref="P68:P69"/>
    <mergeCell ref="Q68:Q69"/>
    <mergeCell ref="R68:R69"/>
    <mergeCell ref="S68:S69"/>
    <mergeCell ref="T68:T69"/>
    <mergeCell ref="U68:U69"/>
    <mergeCell ref="B81:H81"/>
    <mergeCell ref="Y71:Y77"/>
    <mergeCell ref="Z71:Z77"/>
    <mergeCell ref="AA71:AA77"/>
    <mergeCell ref="AB71:AB77"/>
    <mergeCell ref="X71:X77"/>
    <mergeCell ref="Y65:Y66"/>
    <mergeCell ref="Z65:Z66"/>
    <mergeCell ref="AA65:AA66"/>
    <mergeCell ref="AB65:AB66"/>
    <mergeCell ref="B67:H67"/>
    <mergeCell ref="A68:A70"/>
    <mergeCell ref="B68:B69"/>
    <mergeCell ref="C68:C69"/>
    <mergeCell ref="N68:N69"/>
    <mergeCell ref="O68:O69"/>
    <mergeCell ref="S65:S66"/>
    <mergeCell ref="T65:T66"/>
    <mergeCell ref="U65:U66"/>
    <mergeCell ref="V65:V66"/>
    <mergeCell ref="W65:W66"/>
    <mergeCell ref="X65:X66"/>
    <mergeCell ref="N65:N66"/>
    <mergeCell ref="O65:O66"/>
    <mergeCell ref="P65:P66"/>
    <mergeCell ref="Q65:Q66"/>
    <mergeCell ref="R65:R66"/>
    <mergeCell ref="J65:J66"/>
    <mergeCell ref="K65:K66"/>
    <mergeCell ref="L65:L66"/>
    <mergeCell ref="M65:M66"/>
    <mergeCell ref="AB56:AB60"/>
    <mergeCell ref="B64:H64"/>
    <mergeCell ref="A65:A67"/>
    <mergeCell ref="B65:B66"/>
    <mergeCell ref="C65:C66"/>
    <mergeCell ref="I65:I66"/>
    <mergeCell ref="V56:V60"/>
    <mergeCell ref="W56:W60"/>
    <mergeCell ref="X56:X60"/>
    <mergeCell ref="Y56:Y60"/>
    <mergeCell ref="Z56:Z60"/>
    <mergeCell ref="AA56:AA60"/>
    <mergeCell ref="P56:P60"/>
    <mergeCell ref="Q56:Q60"/>
    <mergeCell ref="R56:R60"/>
    <mergeCell ref="S56:S60"/>
    <mergeCell ref="T56:T60"/>
    <mergeCell ref="U56:U60"/>
    <mergeCell ref="M56:M60"/>
    <mergeCell ref="N56:N60"/>
    <mergeCell ref="O56:O60"/>
    <mergeCell ref="I56:I60"/>
    <mergeCell ref="J56:J60"/>
    <mergeCell ref="K56:K60"/>
    <mergeCell ref="L56:L60"/>
    <mergeCell ref="Y50:Y53"/>
    <mergeCell ref="Z50:Z53"/>
    <mergeCell ref="AA50:AA53"/>
    <mergeCell ref="AB50:AB53"/>
    <mergeCell ref="B55:H55"/>
    <mergeCell ref="A56:A64"/>
    <mergeCell ref="B56:B63"/>
    <mergeCell ref="C56:C60"/>
    <mergeCell ref="S50:S53"/>
    <mergeCell ref="T50:T53"/>
    <mergeCell ref="U50:U53"/>
    <mergeCell ref="V50:V53"/>
    <mergeCell ref="W50:W53"/>
    <mergeCell ref="X50:X53"/>
    <mergeCell ref="N50:N53"/>
    <mergeCell ref="O50:O53"/>
    <mergeCell ref="P50:P53"/>
    <mergeCell ref="Q50:Q53"/>
    <mergeCell ref="R50:R53"/>
    <mergeCell ref="J50:J53"/>
    <mergeCell ref="K50:K53"/>
    <mergeCell ref="L50:L53"/>
    <mergeCell ref="M50:M53"/>
    <mergeCell ref="AB47:AB48"/>
    <mergeCell ref="B49:H49"/>
    <mergeCell ref="A50:A55"/>
    <mergeCell ref="B50:B54"/>
    <mergeCell ref="C50:C53"/>
    <mergeCell ref="I50:I53"/>
    <mergeCell ref="V47:V48"/>
    <mergeCell ref="W47:W48"/>
    <mergeCell ref="X47:X48"/>
    <mergeCell ref="Y47:Y48"/>
    <mergeCell ref="Z47:Z48"/>
    <mergeCell ref="AA47:AA48"/>
    <mergeCell ref="AB45:AB46"/>
    <mergeCell ref="C47:C48"/>
    <mergeCell ref="N47:N48"/>
    <mergeCell ref="O47:O48"/>
    <mergeCell ref="P47:P48"/>
    <mergeCell ref="Q47:Q48"/>
    <mergeCell ref="R47:R48"/>
    <mergeCell ref="S47:S48"/>
    <mergeCell ref="T47:T48"/>
    <mergeCell ref="U47:U48"/>
    <mergeCell ref="V45:V46"/>
    <mergeCell ref="W45:W46"/>
    <mergeCell ref="X45:X46"/>
    <mergeCell ref="Y45:Y46"/>
    <mergeCell ref="Z45:Z46"/>
    <mergeCell ref="AA45:AA46"/>
    <mergeCell ref="AB43:AB44"/>
    <mergeCell ref="C45:C46"/>
    <mergeCell ref="N45:N46"/>
    <mergeCell ref="O45:O46"/>
    <mergeCell ref="P45:P46"/>
    <mergeCell ref="Q45:Q46"/>
    <mergeCell ref="R45:R46"/>
    <mergeCell ref="S45:S46"/>
    <mergeCell ref="T45:T46"/>
    <mergeCell ref="U45:U46"/>
    <mergeCell ref="V43:V44"/>
    <mergeCell ref="W43:W44"/>
    <mergeCell ref="X43:X44"/>
    <mergeCell ref="Y43:Y44"/>
    <mergeCell ref="Z43:Z44"/>
    <mergeCell ref="AA43:AA44"/>
    <mergeCell ref="P43:P44"/>
    <mergeCell ref="Q43:Q44"/>
    <mergeCell ref="R43:R44"/>
    <mergeCell ref="S43:S44"/>
    <mergeCell ref="T43:T44"/>
    <mergeCell ref="U43:U44"/>
    <mergeCell ref="M43:M44"/>
    <mergeCell ref="N43:N44"/>
    <mergeCell ref="W39:W40"/>
    <mergeCell ref="X39:X40"/>
    <mergeCell ref="Y39:Y40"/>
    <mergeCell ref="Z39:Z40"/>
    <mergeCell ref="AA39:AA40"/>
    <mergeCell ref="P39:P40"/>
    <mergeCell ref="Q39:Q40"/>
    <mergeCell ref="R39:R40"/>
    <mergeCell ref="S39:S40"/>
    <mergeCell ref="T39:T40"/>
    <mergeCell ref="U39:U40"/>
    <mergeCell ref="AB33:AB34"/>
    <mergeCell ref="B35:H35"/>
    <mergeCell ref="A36:A38"/>
    <mergeCell ref="B36:B37"/>
    <mergeCell ref="B38:H38"/>
    <mergeCell ref="A39:A49"/>
    <mergeCell ref="B39:B48"/>
    <mergeCell ref="C39:C40"/>
    <mergeCell ref="N39:N40"/>
    <mergeCell ref="O39:O40"/>
    <mergeCell ref="V33:V34"/>
    <mergeCell ref="W33:W34"/>
    <mergeCell ref="X33:X34"/>
    <mergeCell ref="Y33:Y34"/>
    <mergeCell ref="Z33:Z34"/>
    <mergeCell ref="AA33:AA34"/>
    <mergeCell ref="O43:O44"/>
    <mergeCell ref="AB39:AB40"/>
    <mergeCell ref="C43:C44"/>
    <mergeCell ref="I43:I44"/>
    <mergeCell ref="J43:J44"/>
    <mergeCell ref="K43:K44"/>
    <mergeCell ref="L43:L44"/>
    <mergeCell ref="V39:V40"/>
    <mergeCell ref="C33:C34"/>
    <mergeCell ref="N33:N34"/>
    <mergeCell ref="O33:O34"/>
    <mergeCell ref="P33:P34"/>
    <mergeCell ref="Q33:Q34"/>
    <mergeCell ref="R33:R34"/>
    <mergeCell ref="S33:S34"/>
    <mergeCell ref="T33:T34"/>
    <mergeCell ref="U33:U34"/>
    <mergeCell ref="AB28:AB29"/>
    <mergeCell ref="C30:C31"/>
    <mergeCell ref="N30:N31"/>
    <mergeCell ref="O30:O31"/>
    <mergeCell ref="P30:P31"/>
    <mergeCell ref="Q30:Q31"/>
    <mergeCell ref="R30:R31"/>
    <mergeCell ref="S30:S31"/>
    <mergeCell ref="T30:T31"/>
    <mergeCell ref="U30:U31"/>
    <mergeCell ref="V28:V29"/>
    <mergeCell ref="W28:W29"/>
    <mergeCell ref="X28:X29"/>
    <mergeCell ref="Y28:Y29"/>
    <mergeCell ref="Z28:Z29"/>
    <mergeCell ref="AA28:AA29"/>
    <mergeCell ref="AB30:AB31"/>
    <mergeCell ref="V30:V31"/>
    <mergeCell ref="W30:W31"/>
    <mergeCell ref="X30:X31"/>
    <mergeCell ref="Y30:Y31"/>
    <mergeCell ref="Z30:Z31"/>
    <mergeCell ref="AA30:AA31"/>
    <mergeCell ref="C28:C29"/>
    <mergeCell ref="N28:N29"/>
    <mergeCell ref="O28:O29"/>
    <mergeCell ref="P28:P29"/>
    <mergeCell ref="Q28:Q29"/>
    <mergeCell ref="R28:R29"/>
    <mergeCell ref="S28:S29"/>
    <mergeCell ref="T28:T29"/>
    <mergeCell ref="U28:U29"/>
    <mergeCell ref="AB22:AB23"/>
    <mergeCell ref="V22:V23"/>
    <mergeCell ref="W22:W23"/>
    <mergeCell ref="X22:X23"/>
    <mergeCell ref="Y22:Y23"/>
    <mergeCell ref="Z22:Z23"/>
    <mergeCell ref="AA22:AA23"/>
    <mergeCell ref="AB24:AB25"/>
    <mergeCell ref="V24:V25"/>
    <mergeCell ref="W24:W25"/>
    <mergeCell ref="X24:X25"/>
    <mergeCell ref="Y24:Y25"/>
    <mergeCell ref="Z24:Z25"/>
    <mergeCell ref="AA24:AA25"/>
    <mergeCell ref="T22:T23"/>
    <mergeCell ref="U22:U23"/>
    <mergeCell ref="C24:C25"/>
    <mergeCell ref="N24:N25"/>
    <mergeCell ref="O24:O25"/>
    <mergeCell ref="P24:P25"/>
    <mergeCell ref="Q24:Q25"/>
    <mergeCell ref="R24:R25"/>
    <mergeCell ref="S24:S25"/>
    <mergeCell ref="T24:T25"/>
    <mergeCell ref="U24:U25"/>
    <mergeCell ref="V20:V21"/>
    <mergeCell ref="W20:W21"/>
    <mergeCell ref="X20:X21"/>
    <mergeCell ref="Y20:Y21"/>
    <mergeCell ref="Z20:Z21"/>
    <mergeCell ref="AA20:AA21"/>
    <mergeCell ref="P20:P21"/>
    <mergeCell ref="Q20:Q21"/>
    <mergeCell ref="R20:R21"/>
    <mergeCell ref="S20:S21"/>
    <mergeCell ref="T20:T21"/>
    <mergeCell ref="U20:U21"/>
    <mergeCell ref="Y17:Y18"/>
    <mergeCell ref="Z17:Z18"/>
    <mergeCell ref="AA17:AA18"/>
    <mergeCell ref="AB17:AB18"/>
    <mergeCell ref="B19:H19"/>
    <mergeCell ref="A20:A35"/>
    <mergeCell ref="B20:B34"/>
    <mergeCell ref="C20:C21"/>
    <mergeCell ref="N20:N21"/>
    <mergeCell ref="O20:O21"/>
    <mergeCell ref="S17:S18"/>
    <mergeCell ref="T17:T18"/>
    <mergeCell ref="U17:U18"/>
    <mergeCell ref="V17:V18"/>
    <mergeCell ref="W17:W18"/>
    <mergeCell ref="X17:X18"/>
    <mergeCell ref="AB20:AB21"/>
    <mergeCell ref="C22:C23"/>
    <mergeCell ref="N22:N23"/>
    <mergeCell ref="O22:O23"/>
    <mergeCell ref="P22:P23"/>
    <mergeCell ref="Q22:Q23"/>
    <mergeCell ref="R22:R23"/>
    <mergeCell ref="S22:S23"/>
    <mergeCell ref="A17:A19"/>
    <mergeCell ref="B17:B18"/>
    <mergeCell ref="C17:C18"/>
    <mergeCell ref="N17:N18"/>
    <mergeCell ref="O17:O18"/>
    <mergeCell ref="P17:P18"/>
    <mergeCell ref="Q17:Q18"/>
    <mergeCell ref="R17:R18"/>
    <mergeCell ref="V13:V15"/>
    <mergeCell ref="P13:P15"/>
    <mergeCell ref="Q13:Q15"/>
    <mergeCell ref="R13:R15"/>
    <mergeCell ref="S13:S15"/>
    <mergeCell ref="T13:T15"/>
    <mergeCell ref="U13:U15"/>
    <mergeCell ref="M13:M15"/>
    <mergeCell ref="N13:N15"/>
    <mergeCell ref="B12:H12"/>
    <mergeCell ref="A13:A16"/>
    <mergeCell ref="B13:B15"/>
    <mergeCell ref="C13:C15"/>
    <mergeCell ref="A9:A12"/>
    <mergeCell ref="B9:B11"/>
    <mergeCell ref="C9:C10"/>
    <mergeCell ref="I9:I10"/>
    <mergeCell ref="J9:J10"/>
    <mergeCell ref="B16:H16"/>
    <mergeCell ref="AB13:AB15"/>
    <mergeCell ref="W13:W15"/>
    <mergeCell ref="X13:X15"/>
    <mergeCell ref="Y13:Y15"/>
    <mergeCell ref="Z13:Z15"/>
    <mergeCell ref="AA13:AA15"/>
    <mergeCell ref="P9:P10"/>
    <mergeCell ref="I7:K7"/>
    <mergeCell ref="N7:P7"/>
    <mergeCell ref="O13:O15"/>
    <mergeCell ref="I13:I15"/>
    <mergeCell ref="J13:J15"/>
    <mergeCell ref="K13:K15"/>
    <mergeCell ref="L13:L15"/>
    <mergeCell ref="K9:K10"/>
    <mergeCell ref="L9:L10"/>
    <mergeCell ref="M9:M10"/>
    <mergeCell ref="N9:N10"/>
    <mergeCell ref="O9:O10"/>
    <mergeCell ref="W9:W10"/>
    <mergeCell ref="X9:X10"/>
    <mergeCell ref="Y9:Y10"/>
    <mergeCell ref="Z9:Z10"/>
    <mergeCell ref="AA9:AA10"/>
    <mergeCell ref="AB9:AB10"/>
    <mergeCell ref="Q9:Q10"/>
    <mergeCell ref="R9:R10"/>
    <mergeCell ref="S9:S10"/>
    <mergeCell ref="T9:T10"/>
    <mergeCell ref="U9:U10"/>
    <mergeCell ref="V9:V10"/>
    <mergeCell ref="A2:AB2"/>
    <mergeCell ref="I6:M6"/>
    <mergeCell ref="A7:A8"/>
    <mergeCell ref="B7:B8"/>
    <mergeCell ref="C7:C8"/>
    <mergeCell ref="D7:D8"/>
    <mergeCell ref="E7:E8"/>
    <mergeCell ref="F7:F8"/>
    <mergeCell ref="G7:G8"/>
    <mergeCell ref="H7:H8"/>
    <mergeCell ref="Q7:S7"/>
    <mergeCell ref="T7:V7"/>
    <mergeCell ref="W7:Y7"/>
    <mergeCell ref="Z7:AB7"/>
  </mergeCells>
  <conditionalFormatting sqref="N9:AB19 N35:AB102 O20:AB34">
    <cfRule type="cellIs" dxfId="1" priority="2" operator="equal">
      <formula>0</formula>
    </cfRule>
  </conditionalFormatting>
  <conditionalFormatting sqref="N20:N34">
    <cfRule type="cellIs" dxfId="0" priority="1" operator="equal">
      <formula>0</formula>
    </cfRule>
  </conditionalFormatting>
  <printOptions horizontalCentered="1"/>
  <pageMargins left="0" right="0" top="0.39370078740157483" bottom="0" header="0.31496062992125984" footer="0.31496062992125984"/>
  <pageSetup paperSize="9" scale="74" orientation="portrait" horizontalDpi="300" verticalDpi="300" r:id="rId1"/>
  <rowBreaks count="1" manualBreakCount="1">
    <brk id="55" max="2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E18" sqref="E18"/>
    </sheetView>
  </sheetViews>
  <sheetFormatPr defaultRowHeight="15" x14ac:dyDescent="0.25"/>
  <cols>
    <col min="1" max="1" width="37.42578125" style="128" bestFit="1" customWidth="1"/>
    <col min="2" max="2" width="10.85546875" style="128" customWidth="1"/>
    <col min="3" max="3" width="18" style="128" customWidth="1"/>
    <col min="4" max="16384" width="9.140625" style="128"/>
  </cols>
  <sheetData>
    <row r="1" spans="1:3" ht="30" customHeight="1" x14ac:dyDescent="0.25">
      <c r="A1" s="125" t="s">
        <v>143</v>
      </c>
      <c r="B1" s="126"/>
      <c r="C1" s="127">
        <v>42934</v>
      </c>
    </row>
    <row r="2" spans="1:3" ht="30" customHeight="1" x14ac:dyDescent="0.25">
      <c r="A2" s="124"/>
      <c r="B2" s="129" t="s">
        <v>140</v>
      </c>
      <c r="C2" s="126">
        <f>'LICENTA-iulie18 romani_UE'!Z103</f>
        <v>5073</v>
      </c>
    </row>
    <row r="3" spans="1:3" ht="30" customHeight="1" x14ac:dyDescent="0.25">
      <c r="A3" s="124"/>
      <c r="B3" s="129" t="s">
        <v>141</v>
      </c>
      <c r="C3" s="126">
        <f>'LICENTA-iulie18 etnici ROMI'!Z77</f>
        <v>9</v>
      </c>
    </row>
    <row r="4" spans="1:3" ht="30" customHeight="1" x14ac:dyDescent="0.25">
      <c r="A4" s="124"/>
      <c r="B4" s="130" t="s">
        <v>142</v>
      </c>
      <c r="C4" s="126">
        <f>'LICENTA-iulie18 etnici ro+diasp'!S102</f>
        <v>191</v>
      </c>
    </row>
    <row r="5" spans="1:3" ht="30" customHeight="1" x14ac:dyDescent="0.25">
      <c r="A5" s="124"/>
      <c r="B5" s="131" t="s">
        <v>108</v>
      </c>
      <c r="C5" s="132">
        <f>SUM(C2:C4)</f>
        <v>5273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LICENTA-iulie18 romani_UE</vt:lpstr>
      <vt:lpstr>LICENTA-iulie18 etnici ROMI</vt:lpstr>
      <vt:lpstr>LICENTA-iulie18 etnici ro+diasp</vt:lpstr>
      <vt:lpstr>TOTAL</vt:lpstr>
      <vt:lpstr>'LICENTA-iulie18 etnici ro+diasp'!Print_Area</vt:lpstr>
      <vt:lpstr>'LICENTA-iulie18 romani_UE'!Print_Area</vt:lpstr>
      <vt:lpstr>'LICENTA-iulie18 etnici ro+diasp'!Print_Titles</vt:lpstr>
      <vt:lpstr>'LICENTA-iulie18 etnici ROMI'!Print_Titles</vt:lpstr>
      <vt:lpstr>'LICENTA-iulie18 romani_UE'!Print_Titles</vt:lpstr>
    </vt:vector>
  </TitlesOfParts>
  <Company>UAIC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</dc:creator>
  <cp:lastModifiedBy>UAIC</cp:lastModifiedBy>
  <cp:lastPrinted>2017-07-18T14:54:57Z</cp:lastPrinted>
  <dcterms:created xsi:type="dcterms:W3CDTF">2015-10-22T10:24:26Z</dcterms:created>
  <dcterms:modified xsi:type="dcterms:W3CDTF">2017-07-18T15:05:07Z</dcterms:modified>
</cp:coreProperties>
</file>