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tere 2017\- Centralizare inscrieri\"/>
    </mc:Choice>
  </mc:AlternateContent>
  <bookViews>
    <workbookView xWindow="0" yWindow="0" windowWidth="28800" windowHeight="12135"/>
  </bookViews>
  <sheets>
    <sheet name="romani" sheetId="5" r:id="rId1"/>
    <sheet name="romi" sheetId="4" r:id="rId2"/>
    <sheet name="romani de pretutindeni" sheetId="1" r:id="rId3"/>
    <sheet name="total" sheetId="6" r:id="rId4"/>
  </sheets>
  <definedNames>
    <definedName name="_xlnm._FilterDatabase" localSheetId="0" hidden="1">romani!$A$7:$I$43</definedName>
    <definedName name="_xlnm._FilterDatabase" localSheetId="2" hidden="1">'romani de pretutindeni'!$A$8:$N$41</definedName>
    <definedName name="_xlnm._FilterDatabase" localSheetId="1" hidden="1">romi!$A$7:$F$17</definedName>
    <definedName name="_xlnm.Print_Area" localSheetId="0">romani!$A$1:$L$43</definedName>
    <definedName name="_xlnm.Print_Area" localSheetId="2">'romani de pretutindeni'!$A$1:$L$41</definedName>
    <definedName name="_xlnm.Print_Area" localSheetId="1">romi!$A$1:$J$17</definedName>
    <definedName name="_xlnm.Print_Titles" localSheetId="0">romani!$6:$7</definedName>
    <definedName name="_xlnm.Print_Titles" localSheetId="2">'romani de pretutindeni'!$6:$8</definedName>
    <definedName name="_xlnm.Print_Titles" localSheetId="1">romi!$6:$7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E8" i="6" l="1"/>
  <c r="E7" i="6"/>
  <c r="E6" i="6"/>
  <c r="E5" i="6"/>
  <c r="K41" i="1" l="1"/>
  <c r="J41" i="1"/>
  <c r="L40" i="1"/>
  <c r="L39" i="1"/>
  <c r="L37" i="1"/>
  <c r="L36" i="1"/>
  <c r="L34" i="1"/>
  <c r="L33" i="1"/>
  <c r="L32" i="1"/>
  <c r="L28" i="1"/>
  <c r="L27" i="1"/>
  <c r="L23" i="1"/>
  <c r="L22" i="1"/>
  <c r="L15" i="1"/>
  <c r="L13" i="1"/>
  <c r="L9" i="1"/>
  <c r="I17" i="4"/>
  <c r="H17" i="4"/>
  <c r="J15" i="4"/>
  <c r="J11" i="4"/>
  <c r="J9" i="4"/>
  <c r="J8" i="4"/>
  <c r="K43" i="5"/>
  <c r="L42" i="5"/>
  <c r="L41" i="5"/>
  <c r="L39" i="5"/>
  <c r="L38" i="5"/>
  <c r="L36" i="5"/>
  <c r="L35" i="5"/>
  <c r="L34" i="5"/>
  <c r="L30" i="5"/>
  <c r="L29" i="5"/>
  <c r="L25" i="5"/>
  <c r="L24" i="5"/>
  <c r="L14" i="5"/>
  <c r="L12" i="5"/>
  <c r="L11" i="5"/>
  <c r="L10" i="5"/>
  <c r="J43" i="5"/>
  <c r="L43" i="5" l="1"/>
  <c r="F5" i="6" s="1"/>
  <c r="L41" i="1"/>
  <c r="F7" i="6" s="1"/>
  <c r="J17" i="4"/>
  <c r="F6" i="6" s="1"/>
  <c r="L8" i="5"/>
  <c r="F17" i="4"/>
  <c r="E17" i="4"/>
  <c r="G8" i="5"/>
  <c r="F8" i="6" l="1"/>
  <c r="G17" i="4"/>
  <c r="G15" i="4"/>
  <c r="G11" i="4"/>
  <c r="G9" i="4"/>
  <c r="G8" i="4"/>
  <c r="I25" i="5"/>
  <c r="I29" i="5"/>
  <c r="I30" i="5"/>
  <c r="I34" i="5"/>
  <c r="I35" i="5"/>
  <c r="I36" i="5"/>
  <c r="I38" i="5"/>
  <c r="I39" i="5"/>
  <c r="I41" i="5"/>
  <c r="I42" i="5"/>
  <c r="I12" i="5"/>
  <c r="I8" i="5"/>
  <c r="I10" i="5"/>
  <c r="I11" i="5"/>
  <c r="I14" i="5"/>
  <c r="I24" i="5"/>
  <c r="D42" i="5"/>
  <c r="D43" i="5" s="1"/>
  <c r="E43" i="5"/>
  <c r="F43" i="5"/>
  <c r="G43" i="5"/>
  <c r="H43" i="5"/>
  <c r="I13" i="1"/>
  <c r="I12" i="1"/>
  <c r="I9" i="1"/>
  <c r="I40" i="1"/>
  <c r="I39" i="1"/>
  <c r="I37" i="1"/>
  <c r="I36" i="1"/>
  <c r="I34" i="1"/>
  <c r="I33" i="1"/>
  <c r="I32" i="1"/>
  <c r="I28" i="1"/>
  <c r="I27" i="1"/>
  <c r="I23" i="1"/>
  <c r="I22" i="1"/>
  <c r="I15" i="1"/>
  <c r="I43" i="5" l="1"/>
  <c r="I11" i="1"/>
  <c r="G41" i="1"/>
  <c r="F41" i="1"/>
  <c r="H41" i="1" l="1"/>
  <c r="I41" i="1" s="1"/>
  <c r="D17" i="4"/>
  <c r="E40" i="1" l="1"/>
  <c r="E39" i="1"/>
  <c r="E37" i="1"/>
  <c r="D37" i="1"/>
  <c r="E36" i="1"/>
  <c r="E34" i="1"/>
  <c r="E33" i="1"/>
  <c r="D33" i="1"/>
  <c r="D41" i="1" s="1"/>
  <c r="E32" i="1"/>
  <c r="E28" i="1"/>
  <c r="E27" i="1"/>
  <c r="E23" i="1"/>
  <c r="E22" i="1"/>
  <c r="E15" i="1"/>
  <c r="E13" i="1"/>
  <c r="E11" i="1"/>
  <c r="E9" i="1"/>
  <c r="E41" i="1" l="1"/>
</calcChain>
</file>

<file path=xl/sharedStrings.xml><?xml version="1.0" encoding="utf-8"?>
<sst xmlns="http://schemas.openxmlformats.org/spreadsheetml/2006/main" count="163" uniqueCount="67">
  <si>
    <t>Nr. crt.</t>
  </si>
  <si>
    <t>Facultatea</t>
  </si>
  <si>
    <t>Domeniul de studii universitare de master</t>
  </si>
  <si>
    <t>BUGET</t>
  </si>
  <si>
    <t>TAXĂ
IF</t>
  </si>
  <si>
    <t>TAXĂ
IFR</t>
  </si>
  <si>
    <t>BUGET, CU BURSĂ</t>
  </si>
  <si>
    <t>TAXĂ</t>
  </si>
  <si>
    <t>Biologie</t>
  </si>
  <si>
    <t>Ştiinţa mediului</t>
  </si>
  <si>
    <t>Chimie</t>
  </si>
  <si>
    <t>Drept</t>
  </si>
  <si>
    <t>Economie şi afaceri internaţionale</t>
  </si>
  <si>
    <t>Matematică</t>
  </si>
  <si>
    <t>Economie şi Administrarea Afacerilor</t>
  </si>
  <si>
    <t>Administrarea afacerilor</t>
  </si>
  <si>
    <t>Cibernetică şi statistică</t>
  </si>
  <si>
    <t>Contabilitate</t>
  </si>
  <si>
    <t>Economie</t>
  </si>
  <si>
    <t>Finanţe</t>
  </si>
  <si>
    <t>Informatică economică</t>
  </si>
  <si>
    <t>Management</t>
  </si>
  <si>
    <t>Marketing</t>
  </si>
  <si>
    <t>Ştiinţe administrative</t>
  </si>
  <si>
    <t>Educaţie Fizică şi Sport</t>
  </si>
  <si>
    <t>Ştiinţa sportului şi educaţiei fizice</t>
  </si>
  <si>
    <t>Filosofie şi Ştiinţe Social-Politice</t>
  </si>
  <si>
    <t>Filosofie</t>
  </si>
  <si>
    <t>Sociologie</t>
  </si>
  <si>
    <t>Ştiinţe ale comunicării</t>
  </si>
  <si>
    <t>Ştiinţe politice</t>
  </si>
  <si>
    <t>Fizică</t>
  </si>
  <si>
    <t>Geografie şi Geologie</t>
  </si>
  <si>
    <t>Geografie</t>
  </si>
  <si>
    <t>Geologie</t>
  </si>
  <si>
    <t>Inginerie geologică</t>
  </si>
  <si>
    <t>Informatică</t>
  </si>
  <si>
    <t>Istorie</t>
  </si>
  <si>
    <t>Litere</t>
  </si>
  <si>
    <t>Filologie</t>
  </si>
  <si>
    <t>Psihologie şi Ştiinţe ale Educaţiei</t>
  </si>
  <si>
    <t>Psihologie</t>
  </si>
  <si>
    <t>Ştiinţe ale educaţiei</t>
  </si>
  <si>
    <t>Teologie Ortodoxă</t>
  </si>
  <si>
    <t>Teologie</t>
  </si>
  <si>
    <t>Teologie Romano-Catolică</t>
  </si>
  <si>
    <t>TOTAL UNIVERSITATE:</t>
  </si>
  <si>
    <t>format papetar</t>
  </si>
  <si>
    <t>on line</t>
  </si>
  <si>
    <t>TOTAL</t>
  </si>
  <si>
    <t>SITUAȚIA ÎNSCRIERILOR, CUMULATĂ PE ZILE - Studii universitare de MASTER
Sesiunea IULIE 2017</t>
  </si>
  <si>
    <t>Locuri candidați din ETNIE ROMĂ</t>
  </si>
  <si>
    <r>
      <t xml:space="preserve">Număr locuri APROBATE
</t>
    </r>
    <r>
      <rPr>
        <b/>
        <sz val="8"/>
        <rFont val="Arial"/>
        <family val="2"/>
        <charset val="238"/>
      </rPr>
      <t>CETĂȚENI ROMÂNI (cu domiciliul în România) şi UE</t>
    </r>
  </si>
  <si>
    <t>SITUAȚIA ÎNSCRIERILOR, CUMULATĂ PE ZILE - Studii universitare de MASTER  
ROMÂNI DE PRETUTINDENI
Sesiunea IULIE 2017</t>
  </si>
  <si>
    <r>
      <t xml:space="preserve">Număr candidați înscriși
</t>
    </r>
    <r>
      <rPr>
        <b/>
        <sz val="8"/>
        <rFont val="Arial"/>
        <family val="2"/>
        <charset val="238"/>
      </rPr>
      <t>17 IULIE 2017</t>
    </r>
  </si>
  <si>
    <r>
      <t xml:space="preserve">Număr candidați înscriși
</t>
    </r>
    <r>
      <rPr>
        <b/>
        <sz val="8"/>
        <rFont val="Arial"/>
        <family val="2"/>
      </rPr>
      <t>17 IULIE 2017</t>
    </r>
  </si>
  <si>
    <r>
      <t xml:space="preserve">Număr candidați înscriși
</t>
    </r>
    <r>
      <rPr>
        <b/>
        <sz val="12"/>
        <rFont val="Arial"/>
        <family val="2"/>
      </rPr>
      <t>17 IULIE 2017</t>
    </r>
  </si>
  <si>
    <r>
      <t xml:space="preserve">LOCURI ALOCATE 
</t>
    </r>
    <r>
      <rPr>
        <b/>
        <sz val="8"/>
        <rFont val="Arial"/>
        <family val="2"/>
      </rPr>
      <t>ROMÂNI DE PRETUTINDENI</t>
    </r>
  </si>
  <si>
    <t>BUGET, FĂRĂ BURSĂ</t>
  </si>
  <si>
    <r>
      <t xml:space="preserve">Număr candidați înscriși
</t>
    </r>
    <r>
      <rPr>
        <b/>
        <sz val="8"/>
        <rFont val="Arial"/>
        <family val="2"/>
        <charset val="238"/>
      </rPr>
      <t>18 IULIE 2017</t>
    </r>
  </si>
  <si>
    <r>
      <t xml:space="preserve">Număr candidați înscriși
</t>
    </r>
    <r>
      <rPr>
        <b/>
        <sz val="12"/>
        <rFont val="Arial"/>
        <family val="2"/>
      </rPr>
      <t>18 IULIE 2017</t>
    </r>
  </si>
  <si>
    <r>
      <t xml:space="preserve">Număr candidați înscriși
</t>
    </r>
    <r>
      <rPr>
        <b/>
        <sz val="8"/>
        <rFont val="Arial"/>
        <family val="2"/>
      </rPr>
      <t>18 IULIE 2017</t>
    </r>
  </si>
  <si>
    <t xml:space="preserve">TOTAL UNIVERSITATE: </t>
  </si>
  <si>
    <t>Români</t>
  </si>
  <si>
    <t>Romi</t>
  </si>
  <si>
    <t>Români de pretutindeni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</si>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</sst>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theme="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textRotation="9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vertical="center"/>
    </xf>
    <xf numFmtId="0" fontId="15" fillId="3" borderId="17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vertical="center"/>
    </xf>
    <xf numFmtId="0" fontId="15" fillId="3" borderId="23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 wrapText="1"/>
    </xf>
    <xf numFmtId="0" fontId="15" fillId="7" borderId="15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 wrapText="1"/>
    </xf>
    <xf numFmtId="0" fontId="16" fillId="7" borderId="14" xfId="0" applyFont="1" applyFill="1" applyBorder="1" applyAlignment="1">
      <alignment vertical="center"/>
    </xf>
    <xf numFmtId="0" fontId="15" fillId="7" borderId="19" xfId="0" applyFont="1" applyFill="1" applyBorder="1" applyAlignment="1">
      <alignment vertical="center"/>
    </xf>
    <xf numFmtId="0" fontId="15" fillId="7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16" fillId="7" borderId="19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6" fillId="7" borderId="26" xfId="0" applyFont="1" applyFill="1" applyBorder="1" applyAlignment="1">
      <alignment vertical="center" wrapText="1"/>
    </xf>
    <xf numFmtId="0" fontId="19" fillId="2" borderId="31" xfId="0" applyFont="1" applyFill="1" applyBorder="1" applyAlignment="1">
      <alignment vertical="center"/>
    </xf>
    <xf numFmtId="0" fontId="19" fillId="2" borderId="32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5" fillId="6" borderId="64" xfId="0" applyFont="1" applyFill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 wrapText="1"/>
    </xf>
    <xf numFmtId="0" fontId="15" fillId="6" borderId="72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5" fillId="6" borderId="7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/>
    </xf>
    <xf numFmtId="0" fontId="23" fillId="7" borderId="34" xfId="0" applyFont="1" applyFill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4" fillId="7" borderId="80" xfId="0" applyFont="1" applyFill="1" applyBorder="1" applyAlignment="1">
      <alignment vertical="center"/>
    </xf>
    <xf numFmtId="0" fontId="8" fillId="7" borderId="34" xfId="0" applyFont="1" applyFill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8" fillId="7" borderId="3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8" fillId="7" borderId="80" xfId="0" applyFont="1" applyFill="1" applyBorder="1" applyAlignment="1">
      <alignment vertical="center"/>
    </xf>
    <xf numFmtId="0" fontId="23" fillId="0" borderId="82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vertical="center"/>
    </xf>
    <xf numFmtId="0" fontId="16" fillId="7" borderId="3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 wrapText="1"/>
    </xf>
    <xf numFmtId="0" fontId="18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left" vertical="center" wrapText="1"/>
    </xf>
    <xf numFmtId="0" fontId="23" fillId="6" borderId="40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56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left" vertical="center"/>
    </xf>
    <xf numFmtId="0" fontId="27" fillId="7" borderId="17" xfId="0" applyFont="1" applyFill="1" applyBorder="1" applyAlignment="1">
      <alignment horizontal="left" vertical="center"/>
    </xf>
    <xf numFmtId="0" fontId="20" fillId="7" borderId="18" xfId="0" applyFont="1" applyFill="1" applyBorder="1" applyAlignment="1">
      <alignment horizontal="left" vertical="center" wrapText="1"/>
    </xf>
    <xf numFmtId="0" fontId="20" fillId="7" borderId="19" xfId="0" applyFont="1" applyFill="1" applyBorder="1" applyAlignment="1">
      <alignment horizontal="left" vertical="center" wrapText="1"/>
    </xf>
    <xf numFmtId="0" fontId="20" fillId="7" borderId="21" xfId="0" applyFont="1" applyFill="1" applyBorder="1" applyAlignment="1">
      <alignment horizontal="left" vertical="center" wrapText="1"/>
    </xf>
    <xf numFmtId="0" fontId="28" fillId="0" borderId="0" xfId="0" applyFont="1"/>
    <xf numFmtId="14" fontId="28" fillId="0" borderId="0" xfId="0" applyNumberFormat="1" applyFont="1"/>
    <xf numFmtId="0" fontId="0" fillId="0" borderId="0" xfId="0" applyAlignment="1">
      <alignment wrapText="1"/>
    </xf>
    <xf numFmtId="0" fontId="15" fillId="6" borderId="75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5" fillId="6" borderId="6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5" fillId="6" borderId="7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57" xfId="0" applyFont="1" applyFill="1" applyBorder="1" applyAlignment="1">
      <alignment horizontal="left" vertical="center" wrapText="1"/>
    </xf>
    <xf numFmtId="0" fontId="27" fillId="7" borderId="17" xfId="0" applyFont="1" applyFill="1" applyBorder="1" applyAlignment="1">
      <alignment horizontal="left" vertical="center"/>
    </xf>
    <xf numFmtId="0" fontId="27" fillId="7" borderId="11" xfId="0" applyFont="1" applyFill="1" applyBorder="1" applyAlignment="1">
      <alignment horizontal="left" vertical="center"/>
    </xf>
    <xf numFmtId="0" fontId="27" fillId="7" borderId="58" xfId="0" applyFont="1" applyFill="1" applyBorder="1" applyAlignment="1">
      <alignment horizontal="left" vertical="center"/>
    </xf>
    <xf numFmtId="0" fontId="20" fillId="7" borderId="18" xfId="0" applyFont="1" applyFill="1" applyBorder="1" applyAlignment="1">
      <alignment horizontal="left" vertical="center" wrapText="1"/>
    </xf>
    <xf numFmtId="0" fontId="20" fillId="7" borderId="59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7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81" xfId="0" applyFont="1" applyFill="1" applyBorder="1" applyAlignment="1">
      <alignment horizontal="center" vertical="center"/>
    </xf>
    <xf numFmtId="0" fontId="22" fillId="4" borderId="81" xfId="0" applyFont="1" applyFill="1" applyBorder="1" applyAlignment="1">
      <alignment horizontal="center" vertical="center"/>
    </xf>
    <xf numFmtId="0" fontId="22" fillId="4" borderId="53" xfId="0" applyFont="1" applyFill="1" applyBorder="1" applyAlignment="1">
      <alignment horizontal="center" vertical="center"/>
    </xf>
    <xf numFmtId="0" fontId="22" fillId="0" borderId="8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8" fillId="7" borderId="78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79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horizontal="left" vertical="center" wrapText="1"/>
    </xf>
    <xf numFmtId="0" fontId="26" fillId="7" borderId="5" xfId="0" applyFont="1" applyFill="1" applyBorder="1" applyAlignment="1">
      <alignment horizontal="left" vertical="center" wrapText="1"/>
    </xf>
    <xf numFmtId="0" fontId="26" fillId="7" borderId="80" xfId="0" applyFont="1" applyFill="1" applyBorder="1" applyAlignment="1">
      <alignment horizontal="left" vertical="center" wrapText="1"/>
    </xf>
    <xf numFmtId="0" fontId="8" fillId="7" borderId="43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left" vertical="center" wrapText="1"/>
    </xf>
    <xf numFmtId="0" fontId="26" fillId="7" borderId="9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right" vertical="center"/>
    </xf>
    <xf numFmtId="0" fontId="25" fillId="2" borderId="46" xfId="0" applyFont="1" applyFill="1" applyBorder="1" applyAlignment="1">
      <alignment horizontal="right" vertical="center"/>
    </xf>
    <xf numFmtId="0" fontId="25" fillId="2" borderId="56" xfId="0" applyFont="1" applyFill="1" applyBorder="1" applyAlignment="1">
      <alignment horizontal="right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82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horizontal="left" vertical="center" wrapText="1"/>
    </xf>
    <xf numFmtId="0" fontId="26" fillId="7" borderId="50" xfId="0" applyFont="1" applyFill="1" applyBorder="1" applyAlignment="1">
      <alignment horizontal="left" vertical="center" wrapText="1"/>
    </xf>
    <xf numFmtId="0" fontId="2" fillId="8" borderId="49" xfId="0" applyFont="1" applyFill="1" applyBorder="1" applyAlignment="1">
      <alignment horizontal="center" vertical="center"/>
    </xf>
    <xf numFmtId="0" fontId="2" fillId="8" borderId="50" xfId="0" applyFont="1" applyFill="1" applyBorder="1" applyAlignment="1">
      <alignment horizontal="center" vertical="center"/>
    </xf>
    <xf numFmtId="0" fontId="2" fillId="8" borderId="80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9" fillId="8" borderId="80" xfId="0" applyFont="1" applyFill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2" fillId="9" borderId="81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left" vertical="center" wrapText="1"/>
    </xf>
    <xf numFmtId="0" fontId="9" fillId="8" borderId="3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14654</xdr:colOff>
      <xdr:row>1</xdr:row>
      <xdr:rowOff>404812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0269" cy="1240081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583406</xdr:colOff>
      <xdr:row>0</xdr:row>
      <xdr:rowOff>1238250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15312" cy="12382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8659</xdr:colOff>
      <xdr:row>0</xdr:row>
      <xdr:rowOff>978477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4932" cy="978477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44"/>
  <sheetViews>
    <sheetView tabSelected="1" view="pageBreakPreview" topLeftCell="A28" zoomScale="120" zoomScaleNormal="110" zoomScaleSheetLayoutView="120" workbookViewId="0">
      <selection activeCell="S38" sqref="S38"/>
    </sheetView>
  </sheetViews>
  <sheetFormatPr defaultRowHeight="14.25" x14ac:dyDescent="0.25"/>
  <cols>
    <col min="1" max="1" width="5.28515625" style="11" customWidth="1"/>
    <col min="2" max="2" width="14.28515625" style="12" customWidth="1"/>
    <col min="3" max="3" width="20.140625" style="13" customWidth="1"/>
    <col min="4" max="4" width="13.140625" style="14" customWidth="1"/>
    <col min="5" max="5" width="10.5703125" style="15" customWidth="1"/>
    <col min="6" max="6" width="11.28515625" style="15" customWidth="1"/>
    <col min="7" max="7" width="9.28515625" style="14" hidden="1" customWidth="1"/>
    <col min="8" max="8" width="10.140625" style="15" hidden="1" customWidth="1"/>
    <col min="9" max="9" width="8.28515625" style="15" hidden="1" customWidth="1"/>
    <col min="10" max="10" width="9.28515625" style="14" customWidth="1"/>
    <col min="11" max="11" width="5.7109375" style="15" customWidth="1"/>
    <col min="12" max="22" width="8.28515625" style="15" customWidth="1"/>
    <col min="23" max="16384" width="9.140625" style="11"/>
  </cols>
  <sheetData>
    <row r="1" spans="1:22" s="1" customFormat="1" ht="66" customHeight="1" x14ac:dyDescent="0.25"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1" customFormat="1" ht="36.75" customHeight="1" x14ac:dyDescent="0.25">
      <c r="A2" s="188" t="s">
        <v>50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1" customFormat="1" ht="58.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" customFormat="1" ht="4.5" customHeight="1" x14ac:dyDescent="0.2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s="1" customFormat="1" ht="13.5" customHeight="1" thickBot="1" x14ac:dyDescent="0.3">
      <c r="A5" s="5"/>
      <c r="B5" s="6"/>
      <c r="C5" s="7"/>
      <c r="D5" s="3"/>
      <c r="E5" s="3"/>
      <c r="F5" s="8"/>
      <c r="G5" s="3"/>
      <c r="H5" s="3"/>
      <c r="I5" s="8"/>
      <c r="J5" s="3"/>
      <c r="K5" s="3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" customFormat="1" ht="33.75" customHeight="1" thickBot="1" x14ac:dyDescent="0.3">
      <c r="A6" s="164" t="s">
        <v>0</v>
      </c>
      <c r="B6" s="166" t="s">
        <v>1</v>
      </c>
      <c r="C6" s="166" t="s">
        <v>2</v>
      </c>
      <c r="D6" s="189" t="s">
        <v>52</v>
      </c>
      <c r="E6" s="190"/>
      <c r="F6" s="190"/>
      <c r="G6" s="191" t="s">
        <v>54</v>
      </c>
      <c r="H6" s="192"/>
      <c r="I6" s="193"/>
      <c r="J6" s="191" t="s">
        <v>59</v>
      </c>
      <c r="K6" s="192"/>
      <c r="L6" s="193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s="10" customFormat="1" ht="23.25" thickBot="1" x14ac:dyDescent="0.3">
      <c r="A7" s="165"/>
      <c r="B7" s="167"/>
      <c r="C7" s="167"/>
      <c r="D7" s="16" t="s">
        <v>3</v>
      </c>
      <c r="E7" s="17" t="s">
        <v>4</v>
      </c>
      <c r="F7" s="85" t="s">
        <v>5</v>
      </c>
      <c r="G7" s="77" t="s">
        <v>47</v>
      </c>
      <c r="H7" s="78" t="s">
        <v>48</v>
      </c>
      <c r="I7" s="79" t="s">
        <v>49</v>
      </c>
      <c r="J7" s="77" t="s">
        <v>47</v>
      </c>
      <c r="K7" s="78" t="s">
        <v>48</v>
      </c>
      <c r="L7" s="79" t="s">
        <v>49</v>
      </c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20.25" customHeight="1" x14ac:dyDescent="0.25">
      <c r="A8" s="135">
        <v>1</v>
      </c>
      <c r="B8" s="174" t="s">
        <v>8</v>
      </c>
      <c r="C8" s="19" t="s">
        <v>8</v>
      </c>
      <c r="D8" s="20">
        <v>105</v>
      </c>
      <c r="E8" s="151">
        <v>50</v>
      </c>
      <c r="F8" s="154">
        <v>0</v>
      </c>
      <c r="G8" s="157">
        <f>29+10</f>
        <v>39</v>
      </c>
      <c r="H8" s="160">
        <v>0</v>
      </c>
      <c r="I8" s="143">
        <f>SUM(G8:H9)</f>
        <v>39</v>
      </c>
      <c r="J8" s="157">
        <v>46</v>
      </c>
      <c r="K8" s="160">
        <v>0</v>
      </c>
      <c r="L8" s="143">
        <f>SUM(J8:K9)</f>
        <v>46</v>
      </c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ht="20.25" customHeight="1" thickBot="1" x14ac:dyDescent="0.3">
      <c r="A9" s="135"/>
      <c r="B9" s="175"/>
      <c r="C9" s="23" t="s">
        <v>9</v>
      </c>
      <c r="D9" s="24"/>
      <c r="E9" s="153"/>
      <c r="F9" s="156"/>
      <c r="G9" s="159"/>
      <c r="H9" s="146"/>
      <c r="I9" s="144"/>
      <c r="J9" s="159"/>
      <c r="K9" s="146"/>
      <c r="L9" s="144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ht="20.25" customHeight="1" thickBot="1" x14ac:dyDescent="0.3">
      <c r="A10" s="136">
        <v>2</v>
      </c>
      <c r="B10" s="137" t="s">
        <v>10</v>
      </c>
      <c r="C10" s="25" t="s">
        <v>10</v>
      </c>
      <c r="D10" s="26">
        <v>45</v>
      </c>
      <c r="E10" s="27">
        <v>10</v>
      </c>
      <c r="F10" s="28">
        <v>0</v>
      </c>
      <c r="G10" s="80">
        <v>6</v>
      </c>
      <c r="H10" s="81">
        <v>0</v>
      </c>
      <c r="I10" s="82">
        <f>SUM(G10:H10)</f>
        <v>6</v>
      </c>
      <c r="J10" s="80">
        <v>13</v>
      </c>
      <c r="K10" s="81">
        <v>0</v>
      </c>
      <c r="L10" s="82">
        <f>SUM(J10:K10)</f>
        <v>13</v>
      </c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20.25" customHeight="1" x14ac:dyDescent="0.25">
      <c r="A11" s="171">
        <v>3</v>
      </c>
      <c r="B11" s="168" t="s">
        <v>11</v>
      </c>
      <c r="C11" s="30" t="s">
        <v>11</v>
      </c>
      <c r="D11" s="31">
        <v>108</v>
      </c>
      <c r="E11" s="32">
        <v>41</v>
      </c>
      <c r="F11" s="33">
        <v>0</v>
      </c>
      <c r="G11" s="29">
        <v>21</v>
      </c>
      <c r="H11" s="28">
        <v>2</v>
      </c>
      <c r="I11" s="83">
        <f>SUM(G11:H11)</f>
        <v>23</v>
      </c>
      <c r="J11" s="68">
        <v>47</v>
      </c>
      <c r="K11" s="28">
        <v>6</v>
      </c>
      <c r="L11" s="83">
        <f>SUM(J11:K11)</f>
        <v>53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20.25" customHeight="1" x14ac:dyDescent="0.25">
      <c r="A12" s="172"/>
      <c r="B12" s="169"/>
      <c r="C12" s="73" t="s">
        <v>12</v>
      </c>
      <c r="D12" s="34">
        <v>59</v>
      </c>
      <c r="E12" s="177">
        <v>80</v>
      </c>
      <c r="F12" s="178">
        <v>50</v>
      </c>
      <c r="G12" s="163">
        <v>7</v>
      </c>
      <c r="H12" s="145">
        <v>0</v>
      </c>
      <c r="I12" s="147">
        <f t="shared" ref="I12" si="0">SUM(G12:H12)</f>
        <v>7</v>
      </c>
      <c r="J12" s="163">
        <v>16</v>
      </c>
      <c r="K12" s="145">
        <v>0</v>
      </c>
      <c r="L12" s="147">
        <f t="shared" ref="L12" si="1">SUM(J12:K12)</f>
        <v>16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ht="20.25" customHeight="1" thickBot="1" x14ac:dyDescent="0.3">
      <c r="A13" s="173"/>
      <c r="B13" s="170"/>
      <c r="C13" s="35" t="s">
        <v>13</v>
      </c>
      <c r="D13" s="24"/>
      <c r="E13" s="153"/>
      <c r="F13" s="156"/>
      <c r="G13" s="159"/>
      <c r="H13" s="146"/>
      <c r="I13" s="144"/>
      <c r="J13" s="159"/>
      <c r="K13" s="146"/>
      <c r="L13" s="144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ht="20.25" customHeight="1" x14ac:dyDescent="0.25">
      <c r="A14" s="171">
        <v>4</v>
      </c>
      <c r="B14" s="174" t="s">
        <v>14</v>
      </c>
      <c r="C14" s="36" t="s">
        <v>15</v>
      </c>
      <c r="D14" s="148">
        <v>668</v>
      </c>
      <c r="E14" s="151">
        <v>325</v>
      </c>
      <c r="F14" s="154">
        <v>200</v>
      </c>
      <c r="G14" s="157">
        <v>104</v>
      </c>
      <c r="H14" s="160">
        <v>0</v>
      </c>
      <c r="I14" s="143">
        <f>SUM(G14:H23)</f>
        <v>104</v>
      </c>
      <c r="J14" s="157">
        <v>257</v>
      </c>
      <c r="K14" s="160">
        <v>12</v>
      </c>
      <c r="L14" s="143">
        <f>SUM(J14:K23)</f>
        <v>269</v>
      </c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 ht="20.25" customHeight="1" x14ac:dyDescent="0.25">
      <c r="A15" s="172"/>
      <c r="B15" s="176"/>
      <c r="C15" s="38" t="s">
        <v>16</v>
      </c>
      <c r="D15" s="149"/>
      <c r="E15" s="152"/>
      <c r="F15" s="155"/>
      <c r="G15" s="158"/>
      <c r="H15" s="161"/>
      <c r="I15" s="162"/>
      <c r="J15" s="158"/>
      <c r="K15" s="161"/>
      <c r="L15" s="162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ht="20.25" customHeight="1" x14ac:dyDescent="0.25">
      <c r="A16" s="172"/>
      <c r="B16" s="176"/>
      <c r="C16" s="37" t="s">
        <v>17</v>
      </c>
      <c r="D16" s="149"/>
      <c r="E16" s="152"/>
      <c r="F16" s="155"/>
      <c r="G16" s="158"/>
      <c r="H16" s="161"/>
      <c r="I16" s="162"/>
      <c r="J16" s="158"/>
      <c r="K16" s="161"/>
      <c r="L16" s="162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20.25" customHeight="1" x14ac:dyDescent="0.25">
      <c r="A17" s="172"/>
      <c r="B17" s="176"/>
      <c r="C17" s="37" t="s">
        <v>18</v>
      </c>
      <c r="D17" s="149"/>
      <c r="E17" s="152"/>
      <c r="F17" s="155"/>
      <c r="G17" s="158"/>
      <c r="H17" s="161"/>
      <c r="I17" s="162"/>
      <c r="J17" s="158"/>
      <c r="K17" s="161"/>
      <c r="L17" s="162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ht="20.25" customHeight="1" x14ac:dyDescent="0.25">
      <c r="A18" s="172"/>
      <c r="B18" s="176"/>
      <c r="C18" s="38" t="s">
        <v>12</v>
      </c>
      <c r="D18" s="149"/>
      <c r="E18" s="152"/>
      <c r="F18" s="155"/>
      <c r="G18" s="158"/>
      <c r="H18" s="161"/>
      <c r="I18" s="162"/>
      <c r="J18" s="158"/>
      <c r="K18" s="161"/>
      <c r="L18" s="162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ht="20.25" customHeight="1" x14ac:dyDescent="0.25">
      <c r="A19" s="172"/>
      <c r="B19" s="176"/>
      <c r="C19" s="37" t="s">
        <v>19</v>
      </c>
      <c r="D19" s="149"/>
      <c r="E19" s="152"/>
      <c r="F19" s="155"/>
      <c r="G19" s="158"/>
      <c r="H19" s="161"/>
      <c r="I19" s="162"/>
      <c r="J19" s="158"/>
      <c r="K19" s="161"/>
      <c r="L19" s="162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ht="20.25" customHeight="1" x14ac:dyDescent="0.25">
      <c r="A20" s="172"/>
      <c r="B20" s="176"/>
      <c r="C20" s="39" t="s">
        <v>20</v>
      </c>
      <c r="D20" s="149"/>
      <c r="E20" s="152"/>
      <c r="F20" s="155"/>
      <c r="G20" s="158"/>
      <c r="H20" s="161"/>
      <c r="I20" s="162"/>
      <c r="J20" s="158"/>
      <c r="K20" s="161"/>
      <c r="L20" s="162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2" ht="20.25" customHeight="1" x14ac:dyDescent="0.25">
      <c r="A21" s="172"/>
      <c r="B21" s="176"/>
      <c r="C21" s="37" t="s">
        <v>21</v>
      </c>
      <c r="D21" s="149"/>
      <c r="E21" s="152"/>
      <c r="F21" s="155"/>
      <c r="G21" s="158"/>
      <c r="H21" s="161"/>
      <c r="I21" s="162"/>
      <c r="J21" s="158"/>
      <c r="K21" s="161"/>
      <c r="L21" s="162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ht="20.25" customHeight="1" x14ac:dyDescent="0.25">
      <c r="A22" s="172"/>
      <c r="B22" s="176"/>
      <c r="C22" s="37" t="s">
        <v>22</v>
      </c>
      <c r="D22" s="149"/>
      <c r="E22" s="152"/>
      <c r="F22" s="155"/>
      <c r="G22" s="158"/>
      <c r="H22" s="161"/>
      <c r="I22" s="162"/>
      <c r="J22" s="158"/>
      <c r="K22" s="161"/>
      <c r="L22" s="162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spans="1:22" ht="20.25" customHeight="1" thickBot="1" x14ac:dyDescent="0.3">
      <c r="A23" s="173"/>
      <c r="B23" s="175"/>
      <c r="C23" s="41" t="s">
        <v>23</v>
      </c>
      <c r="D23" s="150"/>
      <c r="E23" s="153"/>
      <c r="F23" s="156"/>
      <c r="G23" s="159"/>
      <c r="H23" s="146"/>
      <c r="I23" s="144"/>
      <c r="J23" s="159"/>
      <c r="K23" s="146"/>
      <c r="L23" s="144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0.25" customHeight="1" thickBot="1" x14ac:dyDescent="0.3">
      <c r="A24" s="136">
        <v>5</v>
      </c>
      <c r="B24" s="138" t="s">
        <v>24</v>
      </c>
      <c r="C24" s="40" t="s">
        <v>25</v>
      </c>
      <c r="D24" s="26">
        <v>55</v>
      </c>
      <c r="E24" s="27">
        <v>83</v>
      </c>
      <c r="F24" s="81">
        <v>0</v>
      </c>
      <c r="G24" s="22">
        <v>20</v>
      </c>
      <c r="H24" s="21">
        <v>0</v>
      </c>
      <c r="I24" s="84">
        <f>SUM(G24:H24)</f>
        <v>20</v>
      </c>
      <c r="J24" s="69">
        <v>35</v>
      </c>
      <c r="K24" s="21">
        <v>0</v>
      </c>
      <c r="L24" s="89">
        <f>SUM(J24:K24)</f>
        <v>35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20.25" customHeight="1" x14ac:dyDescent="0.25">
      <c r="A25" s="171">
        <v>6</v>
      </c>
      <c r="B25" s="174" t="s">
        <v>26</v>
      </c>
      <c r="C25" s="47" t="s">
        <v>27</v>
      </c>
      <c r="D25" s="148">
        <v>238</v>
      </c>
      <c r="E25" s="151">
        <v>110</v>
      </c>
      <c r="F25" s="154">
        <v>0</v>
      </c>
      <c r="G25" s="157">
        <v>28</v>
      </c>
      <c r="H25" s="160">
        <v>0</v>
      </c>
      <c r="I25" s="143">
        <f t="shared" ref="I25:I43" si="2">SUM(G25:H25)</f>
        <v>28</v>
      </c>
      <c r="J25" s="157">
        <v>59</v>
      </c>
      <c r="K25" s="160">
        <v>0</v>
      </c>
      <c r="L25" s="143">
        <f t="shared" ref="L25" si="3">SUM(J25:K25)</f>
        <v>59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ht="20.25" customHeight="1" x14ac:dyDescent="0.25">
      <c r="A26" s="172"/>
      <c r="B26" s="176"/>
      <c r="C26" s="41" t="s">
        <v>28</v>
      </c>
      <c r="D26" s="149"/>
      <c r="E26" s="152"/>
      <c r="F26" s="155"/>
      <c r="G26" s="158"/>
      <c r="H26" s="161"/>
      <c r="I26" s="162"/>
      <c r="J26" s="158"/>
      <c r="K26" s="161"/>
      <c r="L26" s="162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ht="20.25" customHeight="1" x14ac:dyDescent="0.25">
      <c r="A27" s="172"/>
      <c r="B27" s="176"/>
      <c r="C27" s="41" t="s">
        <v>29</v>
      </c>
      <c r="D27" s="149"/>
      <c r="E27" s="152"/>
      <c r="F27" s="155"/>
      <c r="G27" s="158"/>
      <c r="H27" s="161"/>
      <c r="I27" s="162"/>
      <c r="J27" s="158"/>
      <c r="K27" s="161"/>
      <c r="L27" s="162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spans="1:22" ht="20.25" customHeight="1" thickBot="1" x14ac:dyDescent="0.3">
      <c r="A28" s="173"/>
      <c r="B28" s="175"/>
      <c r="C28" s="41" t="s">
        <v>30</v>
      </c>
      <c r="D28" s="150"/>
      <c r="E28" s="153"/>
      <c r="F28" s="156"/>
      <c r="G28" s="159"/>
      <c r="H28" s="146"/>
      <c r="I28" s="144"/>
      <c r="J28" s="159"/>
      <c r="K28" s="146"/>
      <c r="L28" s="144"/>
      <c r="M28" s="53"/>
      <c r="N28" s="53"/>
      <c r="O28" s="53"/>
      <c r="P28" s="53"/>
      <c r="Q28" s="53"/>
      <c r="R28" s="53"/>
      <c r="S28" s="53"/>
      <c r="T28" s="53"/>
      <c r="U28" s="53"/>
      <c r="V28" s="53"/>
    </row>
    <row r="29" spans="1:22" ht="20.25" customHeight="1" thickBot="1" x14ac:dyDescent="0.3">
      <c r="A29" s="136">
        <v>7</v>
      </c>
      <c r="B29" s="138" t="s">
        <v>31</v>
      </c>
      <c r="C29" s="42" t="s">
        <v>31</v>
      </c>
      <c r="D29" s="26">
        <v>100</v>
      </c>
      <c r="E29" s="27">
        <v>20</v>
      </c>
      <c r="F29" s="28">
        <v>0</v>
      </c>
      <c r="G29" s="22">
        <v>6</v>
      </c>
      <c r="H29" s="21">
        <v>0</v>
      </c>
      <c r="I29" s="86">
        <f t="shared" si="2"/>
        <v>6</v>
      </c>
      <c r="J29" s="69">
        <v>12</v>
      </c>
      <c r="K29" s="21">
        <v>0</v>
      </c>
      <c r="L29" s="90">
        <f t="shared" ref="L29:L30" si="4">SUM(J29:K29)</f>
        <v>12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 ht="20.25" customHeight="1" x14ac:dyDescent="0.25">
      <c r="A30" s="171">
        <v>8</v>
      </c>
      <c r="B30" s="174" t="s">
        <v>32</v>
      </c>
      <c r="C30" s="46" t="s">
        <v>33</v>
      </c>
      <c r="D30" s="179">
        <v>200</v>
      </c>
      <c r="E30" s="182">
        <v>20</v>
      </c>
      <c r="F30" s="154">
        <v>0</v>
      </c>
      <c r="G30" s="157">
        <v>47</v>
      </c>
      <c r="H30" s="185">
        <v>0</v>
      </c>
      <c r="I30" s="143">
        <f t="shared" si="2"/>
        <v>47</v>
      </c>
      <c r="J30" s="157">
        <v>67</v>
      </c>
      <c r="K30" s="185">
        <v>0</v>
      </c>
      <c r="L30" s="143">
        <f t="shared" si="4"/>
        <v>67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2" ht="20.25" customHeight="1" x14ac:dyDescent="0.25">
      <c r="A31" s="172"/>
      <c r="B31" s="176"/>
      <c r="C31" s="35" t="s">
        <v>34</v>
      </c>
      <c r="D31" s="180"/>
      <c r="E31" s="183"/>
      <c r="F31" s="155"/>
      <c r="G31" s="158"/>
      <c r="H31" s="186"/>
      <c r="I31" s="162"/>
      <c r="J31" s="158"/>
      <c r="K31" s="186"/>
      <c r="L31" s="162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22" ht="20.25" customHeight="1" x14ac:dyDescent="0.25">
      <c r="A32" s="172"/>
      <c r="B32" s="176"/>
      <c r="C32" s="43" t="s">
        <v>9</v>
      </c>
      <c r="D32" s="180"/>
      <c r="E32" s="183"/>
      <c r="F32" s="155"/>
      <c r="G32" s="158"/>
      <c r="H32" s="186"/>
      <c r="I32" s="162"/>
      <c r="J32" s="158"/>
      <c r="K32" s="186"/>
      <c r="L32" s="162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2" ht="20.25" customHeight="1" thickBot="1" x14ac:dyDescent="0.3">
      <c r="A33" s="173"/>
      <c r="B33" s="175"/>
      <c r="C33" s="44" t="s">
        <v>35</v>
      </c>
      <c r="D33" s="181"/>
      <c r="E33" s="184"/>
      <c r="F33" s="156"/>
      <c r="G33" s="159"/>
      <c r="H33" s="187"/>
      <c r="I33" s="144"/>
      <c r="J33" s="159"/>
      <c r="K33" s="187"/>
      <c r="L33" s="144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spans="1:22" ht="20.25" customHeight="1" thickBot="1" x14ac:dyDescent="0.3">
      <c r="A34" s="136">
        <v>9</v>
      </c>
      <c r="B34" s="138" t="s">
        <v>36</v>
      </c>
      <c r="C34" s="45" t="s">
        <v>36</v>
      </c>
      <c r="D34" s="26">
        <v>100</v>
      </c>
      <c r="E34" s="27">
        <v>10</v>
      </c>
      <c r="F34" s="28">
        <v>0</v>
      </c>
      <c r="G34" s="22">
        <v>3</v>
      </c>
      <c r="H34" s="21">
        <v>0</v>
      </c>
      <c r="I34" s="82">
        <f t="shared" si="2"/>
        <v>3</v>
      </c>
      <c r="J34" s="69">
        <v>11</v>
      </c>
      <c r="K34" s="21">
        <v>0</v>
      </c>
      <c r="L34" s="82">
        <f t="shared" ref="L34:L36" si="5">SUM(J34:K34)</f>
        <v>11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 ht="20.25" customHeight="1" thickBot="1" x14ac:dyDescent="0.3">
      <c r="A35" s="136">
        <v>10</v>
      </c>
      <c r="B35" s="138" t="s">
        <v>37</v>
      </c>
      <c r="C35" s="46" t="s">
        <v>37</v>
      </c>
      <c r="D35" s="26">
        <v>70</v>
      </c>
      <c r="E35" s="27">
        <v>42</v>
      </c>
      <c r="F35" s="28">
        <v>0</v>
      </c>
      <c r="G35" s="29">
        <v>16</v>
      </c>
      <c r="H35" s="28">
        <v>1</v>
      </c>
      <c r="I35" s="86">
        <f t="shared" si="2"/>
        <v>17</v>
      </c>
      <c r="J35" s="68">
        <v>22</v>
      </c>
      <c r="K35" s="28">
        <v>1</v>
      </c>
      <c r="L35" s="90">
        <f t="shared" si="5"/>
        <v>23</v>
      </c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 ht="20.25" customHeight="1" x14ac:dyDescent="0.25">
      <c r="A36" s="171">
        <v>11</v>
      </c>
      <c r="B36" s="174" t="s">
        <v>38</v>
      </c>
      <c r="C36" s="46" t="s">
        <v>39</v>
      </c>
      <c r="D36" s="148">
        <v>175</v>
      </c>
      <c r="E36" s="151">
        <v>50</v>
      </c>
      <c r="F36" s="154">
        <v>0</v>
      </c>
      <c r="G36" s="157">
        <v>30</v>
      </c>
      <c r="H36" s="160">
        <v>0</v>
      </c>
      <c r="I36" s="143">
        <f t="shared" si="2"/>
        <v>30</v>
      </c>
      <c r="J36" s="157">
        <v>66</v>
      </c>
      <c r="K36" s="160">
        <v>0</v>
      </c>
      <c r="L36" s="143">
        <f t="shared" si="5"/>
        <v>66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spans="1:22" ht="20.25" customHeight="1" thickBot="1" x14ac:dyDescent="0.3">
      <c r="A37" s="173"/>
      <c r="B37" s="175"/>
      <c r="C37" s="41" t="s">
        <v>29</v>
      </c>
      <c r="D37" s="150"/>
      <c r="E37" s="153"/>
      <c r="F37" s="156"/>
      <c r="G37" s="159"/>
      <c r="H37" s="146"/>
      <c r="I37" s="144"/>
      <c r="J37" s="159"/>
      <c r="K37" s="146"/>
      <c r="L37" s="144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1:22" ht="20.25" customHeight="1" thickBot="1" x14ac:dyDescent="0.3">
      <c r="A38" s="136">
        <v>12</v>
      </c>
      <c r="B38" s="138" t="s">
        <v>13</v>
      </c>
      <c r="C38" s="47" t="s">
        <v>13</v>
      </c>
      <c r="D38" s="26">
        <v>65</v>
      </c>
      <c r="E38" s="27">
        <v>20</v>
      </c>
      <c r="F38" s="81">
        <v>0</v>
      </c>
      <c r="G38" s="22">
        <v>13</v>
      </c>
      <c r="H38" s="21">
        <v>0</v>
      </c>
      <c r="I38" s="86">
        <f t="shared" si="2"/>
        <v>13</v>
      </c>
      <c r="J38" s="69">
        <v>20</v>
      </c>
      <c r="K38" s="21">
        <v>0</v>
      </c>
      <c r="L38" s="90">
        <f t="shared" ref="L38:L39" si="6">SUM(J38:K38)</f>
        <v>20</v>
      </c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spans="1:22" ht="20.25" customHeight="1" x14ac:dyDescent="0.25">
      <c r="A39" s="171">
        <v>13</v>
      </c>
      <c r="B39" s="174" t="s">
        <v>40</v>
      </c>
      <c r="C39" s="47" t="s">
        <v>41</v>
      </c>
      <c r="D39" s="148">
        <v>184</v>
      </c>
      <c r="E39" s="151">
        <v>100</v>
      </c>
      <c r="F39" s="154">
        <v>0</v>
      </c>
      <c r="G39" s="157">
        <v>81</v>
      </c>
      <c r="H39" s="160">
        <v>0</v>
      </c>
      <c r="I39" s="143">
        <f t="shared" si="2"/>
        <v>81</v>
      </c>
      <c r="J39" s="157">
        <v>164</v>
      </c>
      <c r="K39" s="160">
        <v>0</v>
      </c>
      <c r="L39" s="143">
        <f t="shared" si="6"/>
        <v>164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spans="1:22" ht="20.25" customHeight="1" thickBot="1" x14ac:dyDescent="0.3">
      <c r="A40" s="173"/>
      <c r="B40" s="175"/>
      <c r="C40" s="41" t="s">
        <v>42</v>
      </c>
      <c r="D40" s="150"/>
      <c r="E40" s="153"/>
      <c r="F40" s="156"/>
      <c r="G40" s="159"/>
      <c r="H40" s="146"/>
      <c r="I40" s="144"/>
      <c r="J40" s="159"/>
      <c r="K40" s="146"/>
      <c r="L40" s="144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 ht="20.25" customHeight="1" thickBot="1" x14ac:dyDescent="0.3">
      <c r="A41" s="136">
        <v>14</v>
      </c>
      <c r="B41" s="138" t="s">
        <v>43</v>
      </c>
      <c r="C41" s="47" t="s">
        <v>44</v>
      </c>
      <c r="D41" s="26">
        <v>103</v>
      </c>
      <c r="E41" s="27">
        <v>90</v>
      </c>
      <c r="F41" s="28">
        <v>0</v>
      </c>
      <c r="G41" s="22">
        <v>5</v>
      </c>
      <c r="H41" s="21">
        <v>0</v>
      </c>
      <c r="I41" s="86">
        <f t="shared" si="2"/>
        <v>5</v>
      </c>
      <c r="J41" s="69">
        <v>38</v>
      </c>
      <c r="K41" s="21">
        <v>0</v>
      </c>
      <c r="L41" s="90">
        <f t="shared" ref="L41:L43" si="7">SUM(J41:K41)</f>
        <v>38</v>
      </c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spans="1:22" ht="20.25" customHeight="1" thickBot="1" x14ac:dyDescent="0.3">
      <c r="A42" s="136">
        <v>15</v>
      </c>
      <c r="B42" s="139" t="s">
        <v>45</v>
      </c>
      <c r="C42" s="46" t="s">
        <v>44</v>
      </c>
      <c r="D42" s="26">
        <f>20</f>
        <v>20</v>
      </c>
      <c r="E42" s="27">
        <v>10</v>
      </c>
      <c r="F42" s="81">
        <v>0</v>
      </c>
      <c r="G42" s="80">
        <v>6</v>
      </c>
      <c r="H42" s="81">
        <v>0</v>
      </c>
      <c r="I42" s="82">
        <f t="shared" si="2"/>
        <v>6</v>
      </c>
      <c r="J42" s="80">
        <v>10</v>
      </c>
      <c r="K42" s="81">
        <v>0</v>
      </c>
      <c r="L42" s="82">
        <f t="shared" si="7"/>
        <v>10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1:22" ht="20.25" customHeight="1" thickBot="1" x14ac:dyDescent="0.3">
      <c r="A43" s="74" t="s">
        <v>46</v>
      </c>
      <c r="B43" s="75"/>
      <c r="C43" s="75"/>
      <c r="D43" s="48">
        <f>SUM(D8:D42)</f>
        <v>2295</v>
      </c>
      <c r="E43" s="49">
        <f>SUM(E8:E42)</f>
        <v>1061</v>
      </c>
      <c r="F43" s="76">
        <f>SUM(F8:F42)</f>
        <v>250</v>
      </c>
      <c r="G43" s="87">
        <f>SUM(G8:G42)</f>
        <v>432</v>
      </c>
      <c r="H43" s="88">
        <f>SUM(H8:H42)</f>
        <v>3</v>
      </c>
      <c r="I43" s="84">
        <f t="shared" si="2"/>
        <v>435</v>
      </c>
      <c r="J43" s="87">
        <f>SUM(J8:J42)</f>
        <v>883</v>
      </c>
      <c r="K43" s="88">
        <f>SUM(K8:K42)</f>
        <v>19</v>
      </c>
      <c r="L43" s="286">
        <f t="shared" si="7"/>
        <v>902</v>
      </c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ht="20.25" customHeight="1" x14ac:dyDescent="0.25"/>
  </sheetData>
  <mergeCells count="81">
    <mergeCell ref="A2:L4"/>
    <mergeCell ref="K39:K40"/>
    <mergeCell ref="L39:L40"/>
    <mergeCell ref="K36:K37"/>
    <mergeCell ref="L36:L37"/>
    <mergeCell ref="D6:F6"/>
    <mergeCell ref="G6:I6"/>
    <mergeCell ref="J6:L6"/>
    <mergeCell ref="J12:J13"/>
    <mergeCell ref="K25:K28"/>
    <mergeCell ref="L25:L28"/>
    <mergeCell ref="J8:J9"/>
    <mergeCell ref="K8:K9"/>
    <mergeCell ref="L8:L9"/>
    <mergeCell ref="K12:K13"/>
    <mergeCell ref="L12:L13"/>
    <mergeCell ref="J14:J23"/>
    <mergeCell ref="K14:K23"/>
    <mergeCell ref="L14:L23"/>
    <mergeCell ref="J36:J37"/>
    <mergeCell ref="J30:J33"/>
    <mergeCell ref="K30:K33"/>
    <mergeCell ref="L30:L33"/>
    <mergeCell ref="J25:J28"/>
    <mergeCell ref="G39:G40"/>
    <mergeCell ref="H39:H40"/>
    <mergeCell ref="I39:I40"/>
    <mergeCell ref="J39:J40"/>
    <mergeCell ref="G25:G28"/>
    <mergeCell ref="H25:H28"/>
    <mergeCell ref="I25:I28"/>
    <mergeCell ref="H30:H33"/>
    <mergeCell ref="I30:I33"/>
    <mergeCell ref="H36:H37"/>
    <mergeCell ref="I36:I37"/>
    <mergeCell ref="G30:G33"/>
    <mergeCell ref="D36:D37"/>
    <mergeCell ref="E36:E37"/>
    <mergeCell ref="F36:F37"/>
    <mergeCell ref="G36:G37"/>
    <mergeCell ref="B39:B40"/>
    <mergeCell ref="A39:A40"/>
    <mergeCell ref="D30:D33"/>
    <mergeCell ref="E30:E33"/>
    <mergeCell ref="F30:F33"/>
    <mergeCell ref="E25:E28"/>
    <mergeCell ref="F25:F28"/>
    <mergeCell ref="B30:B33"/>
    <mergeCell ref="A30:A33"/>
    <mergeCell ref="B36:B37"/>
    <mergeCell ref="A36:A37"/>
    <mergeCell ref="D39:D40"/>
    <mergeCell ref="E39:E40"/>
    <mergeCell ref="F39:F40"/>
    <mergeCell ref="A6:A7"/>
    <mergeCell ref="B6:B7"/>
    <mergeCell ref="C6:C7"/>
    <mergeCell ref="B11:B13"/>
    <mergeCell ref="A11:A13"/>
    <mergeCell ref="B8:B9"/>
    <mergeCell ref="B14:B23"/>
    <mergeCell ref="A14:A23"/>
    <mergeCell ref="B25:B28"/>
    <mergeCell ref="A25:A28"/>
    <mergeCell ref="E12:E13"/>
    <mergeCell ref="F12:F13"/>
    <mergeCell ref="D25:D28"/>
    <mergeCell ref="I8:I9"/>
    <mergeCell ref="H12:H13"/>
    <mergeCell ref="I12:I13"/>
    <mergeCell ref="D14:D23"/>
    <mergeCell ref="E14:E23"/>
    <mergeCell ref="F14:F23"/>
    <mergeCell ref="G14:G23"/>
    <mergeCell ref="H14:H23"/>
    <mergeCell ref="I14:I23"/>
    <mergeCell ref="G12:G13"/>
    <mergeCell ref="E8:E9"/>
    <mergeCell ref="F8:F9"/>
    <mergeCell ref="G8:G9"/>
    <mergeCell ref="H8:H9"/>
  </mergeCells>
  <printOptions horizontalCentered="1"/>
  <pageMargins left="0" right="0" top="0.59055118110236227" bottom="0" header="0.31496062992125984" footer="0.31496062992125984"/>
  <pageSetup paperSize="9" scale="7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17"/>
  <sheetViews>
    <sheetView view="pageBreakPreview" zoomScale="80" zoomScaleNormal="110" zoomScaleSheetLayoutView="80" workbookViewId="0">
      <selection activeCell="J17" sqref="J17"/>
    </sheetView>
  </sheetViews>
  <sheetFormatPr defaultRowHeight="14.25" x14ac:dyDescent="0.25"/>
  <cols>
    <col min="1" max="1" width="5.28515625" style="11" customWidth="1"/>
    <col min="2" max="2" width="31.7109375" style="12" customWidth="1"/>
    <col min="3" max="3" width="39.42578125" style="13" customWidth="1"/>
    <col min="4" max="4" width="18.7109375" style="14" customWidth="1"/>
    <col min="5" max="5" width="10" style="11" hidden="1" customWidth="1"/>
    <col min="6" max="7" width="9.140625" style="11" hidden="1" customWidth="1"/>
    <col min="8" max="8" width="10" style="11" customWidth="1"/>
    <col min="9" max="11" width="9.140625" style="11" customWidth="1"/>
    <col min="12" max="16384" width="9.140625" style="11"/>
  </cols>
  <sheetData>
    <row r="1" spans="1:10" s="1" customFormat="1" ht="152.25" customHeight="1" x14ac:dyDescent="0.25">
      <c r="B1" s="2"/>
      <c r="D1" s="3"/>
    </row>
    <row r="2" spans="1:10" s="1" customFormat="1" ht="13.5" customHeight="1" x14ac:dyDescent="0.25">
      <c r="A2" s="225" t="s">
        <v>50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s="1" customFormat="1" ht="13.5" customHeight="1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25"/>
    </row>
    <row r="4" spans="1:10" s="1" customFormat="1" ht="34.5" customHeight="1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</row>
    <row r="5" spans="1:10" s="1" customFormat="1" ht="13.5" customHeight="1" thickBot="1" x14ac:dyDescent="0.3">
      <c r="A5" s="5"/>
      <c r="B5" s="6"/>
      <c r="C5" s="7"/>
      <c r="D5" s="3"/>
    </row>
    <row r="6" spans="1:10" s="1" customFormat="1" ht="48" customHeight="1" x14ac:dyDescent="0.25">
      <c r="A6" s="231" t="s">
        <v>0</v>
      </c>
      <c r="B6" s="233" t="s">
        <v>1</v>
      </c>
      <c r="C6" s="233" t="s">
        <v>2</v>
      </c>
      <c r="D6" s="107" t="s">
        <v>51</v>
      </c>
      <c r="E6" s="198" t="s">
        <v>56</v>
      </c>
      <c r="F6" s="199"/>
      <c r="G6" s="200"/>
      <c r="H6" s="198" t="s">
        <v>60</v>
      </c>
      <c r="I6" s="199"/>
      <c r="J6" s="200"/>
    </row>
    <row r="7" spans="1:10" s="10" customFormat="1" ht="32.25" thickBot="1" x14ac:dyDescent="0.3">
      <c r="A7" s="232"/>
      <c r="B7" s="234"/>
      <c r="C7" s="234"/>
      <c r="D7" s="108" t="s">
        <v>3</v>
      </c>
      <c r="E7" s="104" t="s">
        <v>47</v>
      </c>
      <c r="F7" s="95" t="s">
        <v>48</v>
      </c>
      <c r="G7" s="96" t="s">
        <v>49</v>
      </c>
      <c r="H7" s="104" t="s">
        <v>47</v>
      </c>
      <c r="I7" s="95" t="s">
        <v>48</v>
      </c>
      <c r="J7" s="96" t="s">
        <v>49</v>
      </c>
    </row>
    <row r="8" spans="1:10" ht="21.75" customHeight="1" x14ac:dyDescent="0.25">
      <c r="A8" s="201">
        <v>1</v>
      </c>
      <c r="B8" s="204" t="s">
        <v>11</v>
      </c>
      <c r="C8" s="93" t="s">
        <v>11</v>
      </c>
      <c r="D8" s="109">
        <v>1</v>
      </c>
      <c r="E8" s="105">
        <v>0</v>
      </c>
      <c r="F8" s="94">
        <v>0</v>
      </c>
      <c r="G8" s="132">
        <f>F8+E8</f>
        <v>0</v>
      </c>
      <c r="H8" s="105">
        <v>0</v>
      </c>
      <c r="I8" s="99">
        <v>0</v>
      </c>
      <c r="J8" s="133">
        <f>I8+H8</f>
        <v>0</v>
      </c>
    </row>
    <row r="9" spans="1:10" ht="31.5" customHeight="1" x14ac:dyDescent="0.25">
      <c r="A9" s="202"/>
      <c r="B9" s="205"/>
      <c r="C9" s="91" t="s">
        <v>12</v>
      </c>
      <c r="D9" s="196">
        <v>2</v>
      </c>
      <c r="E9" s="214">
        <v>1</v>
      </c>
      <c r="F9" s="216">
        <v>0</v>
      </c>
      <c r="G9" s="218">
        <f>F9+E9</f>
        <v>1</v>
      </c>
      <c r="H9" s="214">
        <v>1</v>
      </c>
      <c r="I9" s="216">
        <v>0</v>
      </c>
      <c r="J9" s="218">
        <f>I9+H9</f>
        <v>1</v>
      </c>
    </row>
    <row r="10" spans="1:10" ht="21.75" customHeight="1" thickBot="1" x14ac:dyDescent="0.3">
      <c r="A10" s="203"/>
      <c r="B10" s="206"/>
      <c r="C10" s="97" t="s">
        <v>13</v>
      </c>
      <c r="D10" s="197"/>
      <c r="E10" s="215"/>
      <c r="F10" s="217"/>
      <c r="G10" s="195"/>
      <c r="H10" s="215"/>
      <c r="I10" s="217"/>
      <c r="J10" s="195"/>
    </row>
    <row r="11" spans="1:10" ht="21.75" customHeight="1" x14ac:dyDescent="0.25">
      <c r="A11" s="207">
        <v>2</v>
      </c>
      <c r="B11" s="209" t="s">
        <v>26</v>
      </c>
      <c r="C11" s="100" t="s">
        <v>27</v>
      </c>
      <c r="D11" s="211">
        <v>1</v>
      </c>
      <c r="E11" s="219">
        <v>0</v>
      </c>
      <c r="F11" s="221">
        <v>0</v>
      </c>
      <c r="G11" s="229">
        <f>F11+E11</f>
        <v>0</v>
      </c>
      <c r="H11" s="219">
        <v>0</v>
      </c>
      <c r="I11" s="221">
        <v>0</v>
      </c>
      <c r="J11" s="229">
        <f>I11+H11</f>
        <v>0</v>
      </c>
    </row>
    <row r="12" spans="1:10" ht="21.75" customHeight="1" x14ac:dyDescent="0.25">
      <c r="A12" s="202"/>
      <c r="B12" s="205"/>
      <c r="C12" s="92" t="s">
        <v>28</v>
      </c>
      <c r="D12" s="212"/>
      <c r="E12" s="214"/>
      <c r="F12" s="216"/>
      <c r="G12" s="218"/>
      <c r="H12" s="214"/>
      <c r="I12" s="216"/>
      <c r="J12" s="218"/>
    </row>
    <row r="13" spans="1:10" ht="21.75" customHeight="1" x14ac:dyDescent="0.25">
      <c r="A13" s="202"/>
      <c r="B13" s="205"/>
      <c r="C13" s="92" t="s">
        <v>29</v>
      </c>
      <c r="D13" s="212"/>
      <c r="E13" s="214"/>
      <c r="F13" s="216"/>
      <c r="G13" s="218"/>
      <c r="H13" s="214"/>
      <c r="I13" s="216"/>
      <c r="J13" s="218"/>
    </row>
    <row r="14" spans="1:10" ht="21.75" customHeight="1" thickBot="1" x14ac:dyDescent="0.3">
      <c r="A14" s="208"/>
      <c r="B14" s="210"/>
      <c r="C14" s="101" t="s">
        <v>30</v>
      </c>
      <c r="D14" s="213"/>
      <c r="E14" s="220"/>
      <c r="F14" s="222"/>
      <c r="G14" s="230"/>
      <c r="H14" s="220"/>
      <c r="I14" s="222"/>
      <c r="J14" s="230"/>
    </row>
    <row r="15" spans="1:10" ht="21.75" customHeight="1" x14ac:dyDescent="0.25">
      <c r="A15" s="201">
        <v>3</v>
      </c>
      <c r="B15" s="204" t="s">
        <v>40</v>
      </c>
      <c r="C15" s="98" t="s">
        <v>41</v>
      </c>
      <c r="D15" s="211">
        <v>1</v>
      </c>
      <c r="E15" s="223">
        <v>0</v>
      </c>
      <c r="F15" s="224">
        <v>0</v>
      </c>
      <c r="G15" s="194">
        <f>F15+E15</f>
        <v>0</v>
      </c>
      <c r="H15" s="223">
        <v>0</v>
      </c>
      <c r="I15" s="224">
        <v>0</v>
      </c>
      <c r="J15" s="194">
        <f>I15+H15</f>
        <v>0</v>
      </c>
    </row>
    <row r="16" spans="1:10" ht="21.75" customHeight="1" thickBot="1" x14ac:dyDescent="0.3">
      <c r="A16" s="203"/>
      <c r="B16" s="206"/>
      <c r="C16" s="102" t="s">
        <v>42</v>
      </c>
      <c r="D16" s="213"/>
      <c r="E16" s="215"/>
      <c r="F16" s="217"/>
      <c r="G16" s="195"/>
      <c r="H16" s="215"/>
      <c r="I16" s="217"/>
      <c r="J16" s="195"/>
    </row>
    <row r="17" spans="1:10" ht="16.5" thickBot="1" x14ac:dyDescent="0.3">
      <c r="A17" s="226" t="s">
        <v>46</v>
      </c>
      <c r="B17" s="227"/>
      <c r="C17" s="228"/>
      <c r="D17" s="106">
        <f>SUM(D8:D16)</f>
        <v>5</v>
      </c>
      <c r="E17" s="103">
        <f>E15+E11+E9+E8</f>
        <v>1</v>
      </c>
      <c r="F17" s="103">
        <f>F15+F11+F9+F8</f>
        <v>0</v>
      </c>
      <c r="G17" s="134">
        <f>F17+E17</f>
        <v>1</v>
      </c>
      <c r="H17" s="103">
        <f>H15+H11+H9+H8</f>
        <v>1</v>
      </c>
      <c r="I17" s="103">
        <f>I15+I11+I9+I8</f>
        <v>0</v>
      </c>
      <c r="J17" s="287">
        <f>I17+H17</f>
        <v>1</v>
      </c>
    </row>
  </sheetData>
  <mergeCells count="34">
    <mergeCell ref="B6:B7"/>
    <mergeCell ref="C6:C7"/>
    <mergeCell ref="E15:E16"/>
    <mergeCell ref="F15:F16"/>
    <mergeCell ref="A2:J4"/>
    <mergeCell ref="A17:C17"/>
    <mergeCell ref="H6:J6"/>
    <mergeCell ref="H9:H10"/>
    <mergeCell ref="I9:I10"/>
    <mergeCell ref="J9:J10"/>
    <mergeCell ref="H11:H14"/>
    <mergeCell ref="I11:I14"/>
    <mergeCell ref="J11:J14"/>
    <mergeCell ref="H15:H16"/>
    <mergeCell ref="I15:I16"/>
    <mergeCell ref="J15:J16"/>
    <mergeCell ref="G11:G14"/>
    <mergeCell ref="A6:A7"/>
    <mergeCell ref="G15:G16"/>
    <mergeCell ref="D9:D10"/>
    <mergeCell ref="E6:G6"/>
    <mergeCell ref="A8:A10"/>
    <mergeCell ref="B8:B10"/>
    <mergeCell ref="A11:A14"/>
    <mergeCell ref="B11:B14"/>
    <mergeCell ref="D11:D14"/>
    <mergeCell ref="E9:E10"/>
    <mergeCell ref="F9:F10"/>
    <mergeCell ref="G9:G10"/>
    <mergeCell ref="E11:E14"/>
    <mergeCell ref="F11:F14"/>
    <mergeCell ref="A15:A16"/>
    <mergeCell ref="B15:B16"/>
    <mergeCell ref="D15:D16"/>
  </mergeCells>
  <printOptions horizontalCentered="1"/>
  <pageMargins left="0" right="0" top="0.59055118110236227" bottom="0" header="0.31496062992125984" footer="0.31496062992125984"/>
  <pageSetup paperSize="9" scale="6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44"/>
  <sheetViews>
    <sheetView view="pageBreakPreview" topLeftCell="A25" zoomScale="80" zoomScaleNormal="110" zoomScaleSheetLayoutView="80" workbookViewId="0">
      <selection activeCell="J9" sqref="J9:J10"/>
    </sheetView>
  </sheetViews>
  <sheetFormatPr defaultRowHeight="18" x14ac:dyDescent="0.25"/>
  <cols>
    <col min="1" max="1" width="5.28515625" style="15" customWidth="1"/>
    <col min="2" max="2" width="27.28515625" style="113" customWidth="1"/>
    <col min="3" max="3" width="20.140625" style="13" customWidth="1"/>
    <col min="4" max="4" width="8.28515625" style="14" customWidth="1"/>
    <col min="5" max="5" width="8.28515625" style="15" customWidth="1"/>
    <col min="6" max="6" width="6.140625" style="15" customWidth="1"/>
    <col min="7" max="7" width="8.85546875" style="14" hidden="1" customWidth="1"/>
    <col min="8" max="8" width="6.7109375" style="15" hidden="1" customWidth="1"/>
    <col min="9" max="9" width="7.140625" style="15" hidden="1" customWidth="1"/>
    <col min="10" max="10" width="8.85546875" style="14" customWidth="1"/>
    <col min="11" max="11" width="6.7109375" style="15" customWidth="1"/>
    <col min="12" max="12" width="7.140625" style="15" customWidth="1"/>
    <col min="13" max="13" width="10" style="11" customWidth="1"/>
    <col min="14" max="16" width="9.140625" style="11" customWidth="1"/>
    <col min="17" max="16384" width="9.140625" style="11"/>
  </cols>
  <sheetData>
    <row r="1" spans="1:13" s="1" customFormat="1" ht="96.75" customHeight="1" x14ac:dyDescent="0.25">
      <c r="A1" s="3"/>
      <c r="B1" s="111"/>
      <c r="D1" s="3"/>
      <c r="E1" s="3"/>
      <c r="F1" s="3"/>
      <c r="G1" s="3"/>
      <c r="H1" s="3"/>
      <c r="I1" s="3"/>
      <c r="J1" s="3"/>
      <c r="K1" s="3"/>
      <c r="L1" s="3"/>
    </row>
    <row r="2" spans="1:13" s="1" customFormat="1" ht="13.5" customHeight="1" x14ac:dyDescent="0.25">
      <c r="A2" s="285" t="s">
        <v>53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3" s="1" customFormat="1" ht="13.5" customHeight="1" x14ac:dyDescent="0.25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1:13" s="1" customFormat="1" ht="51" customHeight="1" x14ac:dyDescent="0.25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3" s="1" customFormat="1" ht="18.75" customHeight="1" thickBot="1" x14ac:dyDescent="0.3">
      <c r="A5" s="50"/>
      <c r="B5" s="112"/>
      <c r="C5" s="9"/>
      <c r="D5" s="3"/>
      <c r="E5" s="3"/>
      <c r="F5" s="3"/>
      <c r="G5" s="3"/>
      <c r="H5" s="3"/>
      <c r="I5" s="3"/>
      <c r="J5" s="3"/>
      <c r="K5" s="3"/>
      <c r="L5" s="3"/>
    </row>
    <row r="6" spans="1:13" s="1" customFormat="1" ht="26.25" customHeight="1" x14ac:dyDescent="0.25">
      <c r="A6" s="272" t="s">
        <v>0</v>
      </c>
      <c r="B6" s="275" t="s">
        <v>1</v>
      </c>
      <c r="C6" s="275" t="s">
        <v>2</v>
      </c>
      <c r="D6" s="278" t="s">
        <v>57</v>
      </c>
      <c r="E6" s="278"/>
      <c r="F6" s="279"/>
      <c r="G6" s="268" t="s">
        <v>55</v>
      </c>
      <c r="H6" s="268"/>
      <c r="I6" s="269"/>
      <c r="J6" s="268" t="s">
        <v>61</v>
      </c>
      <c r="K6" s="268"/>
      <c r="L6" s="269"/>
    </row>
    <row r="7" spans="1:13" s="1" customFormat="1" ht="29.25" customHeight="1" x14ac:dyDescent="0.25">
      <c r="A7" s="273"/>
      <c r="B7" s="276"/>
      <c r="C7" s="276"/>
      <c r="D7" s="280"/>
      <c r="E7" s="280"/>
      <c r="F7" s="281"/>
      <c r="G7" s="270"/>
      <c r="H7" s="270"/>
      <c r="I7" s="271"/>
      <c r="J7" s="270"/>
      <c r="K7" s="270"/>
      <c r="L7" s="271"/>
    </row>
    <row r="8" spans="1:13" s="10" customFormat="1" ht="34.5" thickBot="1" x14ac:dyDescent="0.3">
      <c r="A8" s="274"/>
      <c r="B8" s="277"/>
      <c r="C8" s="277"/>
      <c r="D8" s="114" t="s">
        <v>6</v>
      </c>
      <c r="E8" s="114" t="s">
        <v>58</v>
      </c>
      <c r="F8" s="115" t="s">
        <v>7</v>
      </c>
      <c r="G8" s="18" t="s">
        <v>47</v>
      </c>
      <c r="H8" s="17" t="s">
        <v>48</v>
      </c>
      <c r="I8" s="63" t="s">
        <v>49</v>
      </c>
      <c r="J8" s="18" t="s">
        <v>47</v>
      </c>
      <c r="K8" s="17" t="s">
        <v>48</v>
      </c>
      <c r="L8" s="63" t="s">
        <v>49</v>
      </c>
    </row>
    <row r="9" spans="1:13" ht="18" customHeight="1" x14ac:dyDescent="0.25">
      <c r="A9" s="248">
        <v>1</v>
      </c>
      <c r="B9" s="251" t="s">
        <v>8</v>
      </c>
      <c r="C9" s="116" t="s">
        <v>8</v>
      </c>
      <c r="D9" s="253">
        <v>5</v>
      </c>
      <c r="E9" s="235">
        <f>3+2</f>
        <v>5</v>
      </c>
      <c r="F9" s="237">
        <v>1</v>
      </c>
      <c r="G9" s="239">
        <v>1</v>
      </c>
      <c r="H9" s="241">
        <v>0</v>
      </c>
      <c r="I9" s="243">
        <f>SUM(G9:H10)</f>
        <v>1</v>
      </c>
      <c r="J9" s="239">
        <v>2</v>
      </c>
      <c r="K9" s="241">
        <v>0</v>
      </c>
      <c r="L9" s="243">
        <f>SUM(J9:K10)</f>
        <v>2</v>
      </c>
    </row>
    <row r="10" spans="1:13" ht="15" customHeight="1" thickBot="1" x14ac:dyDescent="0.3">
      <c r="A10" s="250"/>
      <c r="B10" s="252"/>
      <c r="C10" s="117" t="s">
        <v>9</v>
      </c>
      <c r="D10" s="254"/>
      <c r="E10" s="236"/>
      <c r="F10" s="238"/>
      <c r="G10" s="240"/>
      <c r="H10" s="242"/>
      <c r="I10" s="244"/>
      <c r="J10" s="240"/>
      <c r="K10" s="242"/>
      <c r="L10" s="244"/>
    </row>
    <row r="11" spans="1:13" ht="15" customHeight="1" thickBot="1" x14ac:dyDescent="0.3">
      <c r="A11" s="55">
        <v>2</v>
      </c>
      <c r="B11" s="131" t="s">
        <v>10</v>
      </c>
      <c r="C11" s="118" t="s">
        <v>10</v>
      </c>
      <c r="D11" s="56">
        <v>2</v>
      </c>
      <c r="E11" s="57">
        <f>2+2</f>
        <v>4</v>
      </c>
      <c r="F11" s="58">
        <v>1</v>
      </c>
      <c r="G11" s="66">
        <v>0</v>
      </c>
      <c r="H11" s="67">
        <v>0</v>
      </c>
      <c r="I11" s="110">
        <f>H11+G11</f>
        <v>0</v>
      </c>
      <c r="J11" s="70">
        <v>0</v>
      </c>
      <c r="K11" s="71">
        <v>0</v>
      </c>
      <c r="L11" s="243">
        <f>SUM(J11:K12)</f>
        <v>0</v>
      </c>
      <c r="M11" s="72"/>
    </row>
    <row r="12" spans="1:13" ht="19.5" customHeight="1" thickBot="1" x14ac:dyDescent="0.3">
      <c r="A12" s="248">
        <v>3</v>
      </c>
      <c r="B12" s="251" t="s">
        <v>11</v>
      </c>
      <c r="C12" s="119" t="s">
        <v>11</v>
      </c>
      <c r="D12" s="56">
        <v>0</v>
      </c>
      <c r="E12" s="57">
        <v>0</v>
      </c>
      <c r="F12" s="58">
        <v>0</v>
      </c>
      <c r="G12" s="60">
        <v>0</v>
      </c>
      <c r="H12" s="61">
        <v>0</v>
      </c>
      <c r="I12" s="64">
        <f>G12+H12</f>
        <v>0</v>
      </c>
      <c r="J12" s="60">
        <v>0</v>
      </c>
      <c r="K12" s="61">
        <v>0</v>
      </c>
      <c r="L12" s="244"/>
    </row>
    <row r="13" spans="1:13" ht="27.75" customHeight="1" x14ac:dyDescent="0.25">
      <c r="A13" s="249"/>
      <c r="B13" s="266"/>
      <c r="C13" s="120" t="s">
        <v>12</v>
      </c>
      <c r="D13" s="255">
        <v>12</v>
      </c>
      <c r="E13" s="261">
        <f>18+2</f>
        <v>20</v>
      </c>
      <c r="F13" s="262">
        <v>1</v>
      </c>
      <c r="G13" s="263">
        <v>0</v>
      </c>
      <c r="H13" s="264">
        <v>0</v>
      </c>
      <c r="I13" s="265">
        <f>SUM(G13:H14)</f>
        <v>0</v>
      </c>
      <c r="J13" s="263">
        <v>1</v>
      </c>
      <c r="K13" s="264">
        <v>0</v>
      </c>
      <c r="L13" s="265">
        <f>SUM(J13:K14)</f>
        <v>1</v>
      </c>
    </row>
    <row r="14" spans="1:13" ht="15" customHeight="1" thickBot="1" x14ac:dyDescent="0.3">
      <c r="A14" s="250"/>
      <c r="B14" s="252"/>
      <c r="C14" s="121" t="s">
        <v>13</v>
      </c>
      <c r="D14" s="254"/>
      <c r="E14" s="236"/>
      <c r="F14" s="238"/>
      <c r="G14" s="240"/>
      <c r="H14" s="242"/>
      <c r="I14" s="244"/>
      <c r="J14" s="240"/>
      <c r="K14" s="242"/>
      <c r="L14" s="244"/>
    </row>
    <row r="15" spans="1:13" ht="18" customHeight="1" x14ac:dyDescent="0.25">
      <c r="A15" s="248">
        <v>4</v>
      </c>
      <c r="B15" s="251" t="s">
        <v>14</v>
      </c>
      <c r="C15" s="122" t="s">
        <v>15</v>
      </c>
      <c r="D15" s="253">
        <v>32</v>
      </c>
      <c r="E15" s="235">
        <f>27+2</f>
        <v>29</v>
      </c>
      <c r="F15" s="237">
        <v>1</v>
      </c>
      <c r="G15" s="239">
        <v>8</v>
      </c>
      <c r="H15" s="241">
        <v>0</v>
      </c>
      <c r="I15" s="243">
        <f>H15+G15</f>
        <v>8</v>
      </c>
      <c r="J15" s="239">
        <v>15</v>
      </c>
      <c r="K15" s="241">
        <v>0</v>
      </c>
      <c r="L15" s="243">
        <f>K15+J15</f>
        <v>15</v>
      </c>
    </row>
    <row r="16" spans="1:13" ht="20.25" customHeight="1" x14ac:dyDescent="0.25">
      <c r="A16" s="249"/>
      <c r="B16" s="266"/>
      <c r="C16" s="120" t="s">
        <v>12</v>
      </c>
      <c r="D16" s="256"/>
      <c r="E16" s="267"/>
      <c r="F16" s="257"/>
      <c r="G16" s="258"/>
      <c r="H16" s="259"/>
      <c r="I16" s="260"/>
      <c r="J16" s="258"/>
      <c r="K16" s="259"/>
      <c r="L16" s="260"/>
    </row>
    <row r="17" spans="1:12" ht="15" customHeight="1" x14ac:dyDescent="0.25">
      <c r="A17" s="249"/>
      <c r="B17" s="266"/>
      <c r="C17" s="123" t="s">
        <v>19</v>
      </c>
      <c r="D17" s="256"/>
      <c r="E17" s="267"/>
      <c r="F17" s="257"/>
      <c r="G17" s="258"/>
      <c r="H17" s="259"/>
      <c r="I17" s="260"/>
      <c r="J17" s="258"/>
      <c r="K17" s="259"/>
      <c r="L17" s="260"/>
    </row>
    <row r="18" spans="1:12" ht="30" customHeight="1" x14ac:dyDescent="0.25">
      <c r="A18" s="249"/>
      <c r="B18" s="266"/>
      <c r="C18" s="124" t="s">
        <v>20</v>
      </c>
      <c r="D18" s="256"/>
      <c r="E18" s="267"/>
      <c r="F18" s="257"/>
      <c r="G18" s="258"/>
      <c r="H18" s="259"/>
      <c r="I18" s="260"/>
      <c r="J18" s="258"/>
      <c r="K18" s="259"/>
      <c r="L18" s="260"/>
    </row>
    <row r="19" spans="1:12" ht="15" customHeight="1" x14ac:dyDescent="0.25">
      <c r="A19" s="249"/>
      <c r="B19" s="266"/>
      <c r="C19" s="123" t="s">
        <v>21</v>
      </c>
      <c r="D19" s="256"/>
      <c r="E19" s="267"/>
      <c r="F19" s="257"/>
      <c r="G19" s="258"/>
      <c r="H19" s="259"/>
      <c r="I19" s="260"/>
      <c r="J19" s="258"/>
      <c r="K19" s="259"/>
      <c r="L19" s="260"/>
    </row>
    <row r="20" spans="1:12" ht="15" customHeight="1" x14ac:dyDescent="0.25">
      <c r="A20" s="249"/>
      <c r="B20" s="266"/>
      <c r="C20" s="123" t="s">
        <v>22</v>
      </c>
      <c r="D20" s="256"/>
      <c r="E20" s="267"/>
      <c r="F20" s="257"/>
      <c r="G20" s="258"/>
      <c r="H20" s="259"/>
      <c r="I20" s="260"/>
      <c r="J20" s="258"/>
      <c r="K20" s="259"/>
      <c r="L20" s="260"/>
    </row>
    <row r="21" spans="1:12" ht="15" customHeight="1" thickBot="1" x14ac:dyDescent="0.3">
      <c r="A21" s="250"/>
      <c r="B21" s="252"/>
      <c r="C21" s="123" t="s">
        <v>23</v>
      </c>
      <c r="D21" s="254"/>
      <c r="E21" s="236"/>
      <c r="F21" s="238"/>
      <c r="G21" s="240"/>
      <c r="H21" s="242"/>
      <c r="I21" s="244"/>
      <c r="J21" s="240"/>
      <c r="K21" s="242"/>
      <c r="L21" s="244"/>
    </row>
    <row r="22" spans="1:12" ht="22.5" customHeight="1" thickBot="1" x14ac:dyDescent="0.3">
      <c r="A22" s="55">
        <v>5</v>
      </c>
      <c r="B22" s="131" t="s">
        <v>24</v>
      </c>
      <c r="C22" s="125" t="s">
        <v>25</v>
      </c>
      <c r="D22" s="56">
        <v>4</v>
      </c>
      <c r="E22" s="57">
        <f>2+2</f>
        <v>4</v>
      </c>
      <c r="F22" s="58">
        <v>1</v>
      </c>
      <c r="G22" s="60">
        <v>1</v>
      </c>
      <c r="H22" s="61">
        <v>0</v>
      </c>
      <c r="I22" s="64">
        <f>H22+G22</f>
        <v>1</v>
      </c>
      <c r="J22" s="60">
        <v>1</v>
      </c>
      <c r="K22" s="61">
        <v>0</v>
      </c>
      <c r="L22" s="64">
        <f>K22+J22</f>
        <v>1</v>
      </c>
    </row>
    <row r="23" spans="1:12" ht="14.25" customHeight="1" x14ac:dyDescent="0.25">
      <c r="A23" s="248">
        <v>6</v>
      </c>
      <c r="B23" s="251" t="s">
        <v>26</v>
      </c>
      <c r="C23" s="116" t="s">
        <v>27</v>
      </c>
      <c r="D23" s="253">
        <v>13</v>
      </c>
      <c r="E23" s="235">
        <f>1+2</f>
        <v>3</v>
      </c>
      <c r="F23" s="237">
        <v>1</v>
      </c>
      <c r="G23" s="239">
        <v>0</v>
      </c>
      <c r="H23" s="241">
        <v>0</v>
      </c>
      <c r="I23" s="243">
        <f>H23+G23</f>
        <v>0</v>
      </c>
      <c r="J23" s="239">
        <v>0</v>
      </c>
      <c r="K23" s="241">
        <v>0</v>
      </c>
      <c r="L23" s="243">
        <f>K23+J23</f>
        <v>0</v>
      </c>
    </row>
    <row r="24" spans="1:12" ht="15" customHeight="1" x14ac:dyDescent="0.25">
      <c r="A24" s="249"/>
      <c r="B24" s="266"/>
      <c r="C24" s="123" t="s">
        <v>28</v>
      </c>
      <c r="D24" s="256"/>
      <c r="E24" s="267"/>
      <c r="F24" s="257"/>
      <c r="G24" s="258"/>
      <c r="H24" s="259"/>
      <c r="I24" s="260"/>
      <c r="J24" s="258"/>
      <c r="K24" s="259"/>
      <c r="L24" s="260"/>
    </row>
    <row r="25" spans="1:12" ht="15" customHeight="1" x14ac:dyDescent="0.25">
      <c r="A25" s="249"/>
      <c r="B25" s="266"/>
      <c r="C25" s="123" t="s">
        <v>29</v>
      </c>
      <c r="D25" s="256"/>
      <c r="E25" s="267"/>
      <c r="F25" s="257"/>
      <c r="G25" s="258"/>
      <c r="H25" s="259"/>
      <c r="I25" s="260"/>
      <c r="J25" s="258"/>
      <c r="K25" s="259"/>
      <c r="L25" s="260"/>
    </row>
    <row r="26" spans="1:12" ht="15" customHeight="1" thickBot="1" x14ac:dyDescent="0.3">
      <c r="A26" s="250"/>
      <c r="B26" s="252"/>
      <c r="C26" s="123" t="s">
        <v>30</v>
      </c>
      <c r="D26" s="254"/>
      <c r="E26" s="236"/>
      <c r="F26" s="238"/>
      <c r="G26" s="240"/>
      <c r="H26" s="242"/>
      <c r="I26" s="244"/>
      <c r="J26" s="240"/>
      <c r="K26" s="242"/>
      <c r="L26" s="244"/>
    </row>
    <row r="27" spans="1:12" ht="16.5" customHeight="1" thickBot="1" x14ac:dyDescent="0.3">
      <c r="A27" s="55">
        <v>7</v>
      </c>
      <c r="B27" s="131" t="s">
        <v>31</v>
      </c>
      <c r="C27" s="118" t="s">
        <v>31</v>
      </c>
      <c r="D27" s="56">
        <v>4</v>
      </c>
      <c r="E27" s="57">
        <f>8+2</f>
        <v>10</v>
      </c>
      <c r="F27" s="58">
        <v>1</v>
      </c>
      <c r="G27" s="60">
        <v>0</v>
      </c>
      <c r="H27" s="61">
        <v>0</v>
      </c>
      <c r="I27" s="64">
        <f>H27+G27</f>
        <v>0</v>
      </c>
      <c r="J27" s="60">
        <v>1</v>
      </c>
      <c r="K27" s="61">
        <v>0</v>
      </c>
      <c r="L27" s="64">
        <f>K27+J27</f>
        <v>1</v>
      </c>
    </row>
    <row r="28" spans="1:12" ht="15" customHeight="1" x14ac:dyDescent="0.25">
      <c r="A28" s="248">
        <v>8</v>
      </c>
      <c r="B28" s="251" t="s">
        <v>32</v>
      </c>
      <c r="C28" s="116" t="s">
        <v>33</v>
      </c>
      <c r="D28" s="253">
        <v>10</v>
      </c>
      <c r="E28" s="253">
        <f>2+2</f>
        <v>4</v>
      </c>
      <c r="F28" s="237">
        <v>1</v>
      </c>
      <c r="G28" s="239">
        <v>2</v>
      </c>
      <c r="H28" s="282">
        <v>0</v>
      </c>
      <c r="I28" s="243">
        <f>H28+G28</f>
        <v>2</v>
      </c>
      <c r="J28" s="239">
        <v>2</v>
      </c>
      <c r="K28" s="282">
        <v>0</v>
      </c>
      <c r="L28" s="243">
        <f>K28+J28</f>
        <v>2</v>
      </c>
    </row>
    <row r="29" spans="1:12" ht="15" customHeight="1" x14ac:dyDescent="0.25">
      <c r="A29" s="249"/>
      <c r="B29" s="266"/>
      <c r="C29" s="126" t="s">
        <v>34</v>
      </c>
      <c r="D29" s="256"/>
      <c r="E29" s="256"/>
      <c r="F29" s="257"/>
      <c r="G29" s="258"/>
      <c r="H29" s="283"/>
      <c r="I29" s="260"/>
      <c r="J29" s="258"/>
      <c r="K29" s="283"/>
      <c r="L29" s="260"/>
    </row>
    <row r="30" spans="1:12" ht="15" customHeight="1" x14ac:dyDescent="0.25">
      <c r="A30" s="249"/>
      <c r="B30" s="266"/>
      <c r="C30" s="127" t="s">
        <v>9</v>
      </c>
      <c r="D30" s="256"/>
      <c r="E30" s="256"/>
      <c r="F30" s="257"/>
      <c r="G30" s="258"/>
      <c r="H30" s="283"/>
      <c r="I30" s="260"/>
      <c r="J30" s="258"/>
      <c r="K30" s="283"/>
      <c r="L30" s="260"/>
    </row>
    <row r="31" spans="1:12" ht="15" customHeight="1" thickBot="1" x14ac:dyDescent="0.3">
      <c r="A31" s="250"/>
      <c r="B31" s="252"/>
      <c r="C31" s="128" t="s">
        <v>35</v>
      </c>
      <c r="D31" s="254"/>
      <c r="E31" s="254"/>
      <c r="F31" s="238"/>
      <c r="G31" s="240"/>
      <c r="H31" s="284"/>
      <c r="I31" s="244"/>
      <c r="J31" s="240"/>
      <c r="K31" s="284"/>
      <c r="L31" s="244"/>
    </row>
    <row r="32" spans="1:12" ht="15" customHeight="1" thickBot="1" x14ac:dyDescent="0.3">
      <c r="A32" s="55">
        <v>9</v>
      </c>
      <c r="B32" s="131" t="s">
        <v>36</v>
      </c>
      <c r="C32" s="129" t="s">
        <v>36</v>
      </c>
      <c r="D32" s="56">
        <v>2</v>
      </c>
      <c r="E32" s="57">
        <f>2+2</f>
        <v>4</v>
      </c>
      <c r="F32" s="58">
        <v>1</v>
      </c>
      <c r="G32" s="60">
        <v>0</v>
      </c>
      <c r="H32" s="61">
        <v>0</v>
      </c>
      <c r="I32" s="64">
        <f>H32+G32</f>
        <v>0</v>
      </c>
      <c r="J32" s="60">
        <v>0</v>
      </c>
      <c r="K32" s="61">
        <v>0</v>
      </c>
      <c r="L32" s="64">
        <f>K32+J32</f>
        <v>0</v>
      </c>
    </row>
    <row r="33" spans="1:12" ht="15" customHeight="1" thickBot="1" x14ac:dyDescent="0.3">
      <c r="A33" s="55">
        <v>10</v>
      </c>
      <c r="B33" s="131" t="s">
        <v>37</v>
      </c>
      <c r="C33" s="116" t="s">
        <v>37</v>
      </c>
      <c r="D33" s="56">
        <f>1+5</f>
        <v>6</v>
      </c>
      <c r="E33" s="57">
        <f>1+2</f>
        <v>3</v>
      </c>
      <c r="F33" s="58">
        <v>1</v>
      </c>
      <c r="G33" s="60">
        <v>1</v>
      </c>
      <c r="H33" s="61">
        <v>0</v>
      </c>
      <c r="I33" s="64">
        <f>H33+G33</f>
        <v>1</v>
      </c>
      <c r="J33" s="60">
        <v>1</v>
      </c>
      <c r="K33" s="61">
        <v>0</v>
      </c>
      <c r="L33" s="64">
        <f>K33+J33</f>
        <v>1</v>
      </c>
    </row>
    <row r="34" spans="1:12" ht="18" customHeight="1" x14ac:dyDescent="0.25">
      <c r="A34" s="248">
        <v>11</v>
      </c>
      <c r="B34" s="251" t="s">
        <v>38</v>
      </c>
      <c r="C34" s="116" t="s">
        <v>39</v>
      </c>
      <c r="D34" s="253">
        <v>10</v>
      </c>
      <c r="E34" s="235">
        <f>2+2</f>
        <v>4</v>
      </c>
      <c r="F34" s="237">
        <v>1</v>
      </c>
      <c r="G34" s="239">
        <v>0</v>
      </c>
      <c r="H34" s="241">
        <v>0</v>
      </c>
      <c r="I34" s="243">
        <f>H34+G34</f>
        <v>0</v>
      </c>
      <c r="J34" s="239">
        <v>0</v>
      </c>
      <c r="K34" s="241">
        <v>0</v>
      </c>
      <c r="L34" s="243">
        <f>K34+J34</f>
        <v>0</v>
      </c>
    </row>
    <row r="35" spans="1:12" ht="14.25" customHeight="1" thickBot="1" x14ac:dyDescent="0.3">
      <c r="A35" s="250"/>
      <c r="B35" s="252"/>
      <c r="C35" s="130" t="s">
        <v>29</v>
      </c>
      <c r="D35" s="254"/>
      <c r="E35" s="236"/>
      <c r="F35" s="238"/>
      <c r="G35" s="240"/>
      <c r="H35" s="242"/>
      <c r="I35" s="244"/>
      <c r="J35" s="240"/>
      <c r="K35" s="242"/>
      <c r="L35" s="244"/>
    </row>
    <row r="36" spans="1:12" ht="40.5" customHeight="1" thickBot="1" x14ac:dyDescent="0.3">
      <c r="A36" s="55">
        <v>12</v>
      </c>
      <c r="B36" s="131" t="s">
        <v>13</v>
      </c>
      <c r="C36" s="116" t="s">
        <v>13</v>
      </c>
      <c r="D36" s="56">
        <v>5</v>
      </c>
      <c r="E36" s="57">
        <f>10+2</f>
        <v>12</v>
      </c>
      <c r="F36" s="58">
        <v>1</v>
      </c>
      <c r="G36" s="60">
        <v>0</v>
      </c>
      <c r="H36" s="61">
        <v>0</v>
      </c>
      <c r="I36" s="64">
        <f>H36+G36</f>
        <v>0</v>
      </c>
      <c r="J36" s="60">
        <v>0</v>
      </c>
      <c r="K36" s="61">
        <v>0</v>
      </c>
      <c r="L36" s="64">
        <f>K36+J36</f>
        <v>0</v>
      </c>
    </row>
    <row r="37" spans="1:12" ht="15.75" customHeight="1" x14ac:dyDescent="0.25">
      <c r="A37" s="248">
        <v>13</v>
      </c>
      <c r="B37" s="251" t="s">
        <v>40</v>
      </c>
      <c r="C37" s="116" t="s">
        <v>41</v>
      </c>
      <c r="D37" s="253">
        <f>1+5</f>
        <v>6</v>
      </c>
      <c r="E37" s="235">
        <f>0+2</f>
        <v>2</v>
      </c>
      <c r="F37" s="237">
        <v>1</v>
      </c>
      <c r="G37" s="239">
        <v>1</v>
      </c>
      <c r="H37" s="241">
        <v>0</v>
      </c>
      <c r="I37" s="243">
        <f>H37+G37</f>
        <v>1</v>
      </c>
      <c r="J37" s="239">
        <v>2</v>
      </c>
      <c r="K37" s="241">
        <v>0</v>
      </c>
      <c r="L37" s="243">
        <f>K37+J37</f>
        <v>2</v>
      </c>
    </row>
    <row r="38" spans="1:12" ht="15.75" customHeight="1" thickBot="1" x14ac:dyDescent="0.3">
      <c r="A38" s="250"/>
      <c r="B38" s="252"/>
      <c r="C38" s="123" t="s">
        <v>42</v>
      </c>
      <c r="D38" s="254"/>
      <c r="E38" s="236"/>
      <c r="F38" s="238"/>
      <c r="G38" s="240"/>
      <c r="H38" s="242"/>
      <c r="I38" s="244"/>
      <c r="J38" s="240"/>
      <c r="K38" s="242"/>
      <c r="L38" s="244"/>
    </row>
    <row r="39" spans="1:12" ht="18" customHeight="1" thickBot="1" x14ac:dyDescent="0.3">
      <c r="A39" s="55">
        <v>14</v>
      </c>
      <c r="B39" s="131" t="s">
        <v>43</v>
      </c>
      <c r="C39" s="116" t="s">
        <v>44</v>
      </c>
      <c r="D39" s="56">
        <v>5</v>
      </c>
      <c r="E39" s="57">
        <f>5+2</f>
        <v>7</v>
      </c>
      <c r="F39" s="58">
        <v>1</v>
      </c>
      <c r="G39" s="60">
        <v>0</v>
      </c>
      <c r="H39" s="61">
        <v>0</v>
      </c>
      <c r="I39" s="64">
        <f>H39+G39</f>
        <v>0</v>
      </c>
      <c r="J39" s="60">
        <v>0</v>
      </c>
      <c r="K39" s="61">
        <v>0</v>
      </c>
      <c r="L39" s="64">
        <f>K39+J39</f>
        <v>0</v>
      </c>
    </row>
    <row r="40" spans="1:12" ht="27.75" customHeight="1" thickBot="1" x14ac:dyDescent="0.3">
      <c r="A40" s="55">
        <v>15</v>
      </c>
      <c r="B40" s="131" t="s">
        <v>45</v>
      </c>
      <c r="C40" s="116" t="s">
        <v>44</v>
      </c>
      <c r="D40" s="56">
        <v>1</v>
      </c>
      <c r="E40" s="57">
        <f>0+2</f>
        <v>2</v>
      </c>
      <c r="F40" s="58">
        <v>1</v>
      </c>
      <c r="G40" s="60">
        <v>0</v>
      </c>
      <c r="H40" s="61">
        <v>0</v>
      </c>
      <c r="I40" s="64">
        <f>H40+G40</f>
        <v>0</v>
      </c>
      <c r="J40" s="60">
        <v>0</v>
      </c>
      <c r="K40" s="61">
        <v>0</v>
      </c>
      <c r="L40" s="64">
        <f>K40+J40</f>
        <v>0</v>
      </c>
    </row>
    <row r="41" spans="1:12" ht="21" thickBot="1" x14ac:dyDescent="0.3">
      <c r="A41" s="245" t="s">
        <v>46</v>
      </c>
      <c r="B41" s="246"/>
      <c r="C41" s="247"/>
      <c r="D41" s="59">
        <f>SUM(D9:D40)</f>
        <v>117</v>
      </c>
      <c r="E41" s="59">
        <f>SUM(E9:E40)</f>
        <v>113</v>
      </c>
      <c r="F41" s="62">
        <f>SUM(F9:F40)</f>
        <v>15</v>
      </c>
      <c r="G41" s="62">
        <f>SUM(G9:G40)</f>
        <v>14</v>
      </c>
      <c r="H41" s="62">
        <f>SUM(H9:H40)</f>
        <v>0</v>
      </c>
      <c r="I41" s="65">
        <f>H41+G41</f>
        <v>14</v>
      </c>
      <c r="J41" s="62">
        <f>SUM(J9:J40)</f>
        <v>25</v>
      </c>
      <c r="K41" s="62">
        <f>SUM(K9:K40)</f>
        <v>0</v>
      </c>
      <c r="L41" s="65">
        <f>K41+J41</f>
        <v>25</v>
      </c>
    </row>
    <row r="42" spans="1:12" x14ac:dyDescent="0.25">
      <c r="E42" s="14"/>
      <c r="F42" s="14"/>
      <c r="H42" s="14"/>
      <c r="I42" s="14"/>
      <c r="K42" s="14"/>
      <c r="L42" s="14"/>
    </row>
    <row r="44" spans="1:12" x14ac:dyDescent="0.25">
      <c r="E44" s="14"/>
      <c r="F44" s="14"/>
      <c r="H44" s="14"/>
      <c r="I44" s="14"/>
      <c r="K44" s="14"/>
      <c r="L44" s="14"/>
    </row>
  </sheetData>
  <mergeCells count="86">
    <mergeCell ref="J37:J38"/>
    <mergeCell ref="K37:K38"/>
    <mergeCell ref="L37:L38"/>
    <mergeCell ref="A2:L4"/>
    <mergeCell ref="L11:L12"/>
    <mergeCell ref="K28:K31"/>
    <mergeCell ref="L28:L31"/>
    <mergeCell ref="J34:J35"/>
    <mergeCell ref="K34:K35"/>
    <mergeCell ref="L34:L35"/>
    <mergeCell ref="H34:H35"/>
    <mergeCell ref="I34:I35"/>
    <mergeCell ref="J6:L7"/>
    <mergeCell ref="J9:J10"/>
    <mergeCell ref="K9:K10"/>
    <mergeCell ref="L9:L10"/>
    <mergeCell ref="J13:J14"/>
    <mergeCell ref="K13:K14"/>
    <mergeCell ref="L13:L14"/>
    <mergeCell ref="J15:J21"/>
    <mergeCell ref="K15:K21"/>
    <mergeCell ref="L15:L21"/>
    <mergeCell ref="J23:J26"/>
    <mergeCell ref="K23:K26"/>
    <mergeCell ref="L23:L26"/>
    <mergeCell ref="J28:J31"/>
    <mergeCell ref="H23:H26"/>
    <mergeCell ref="H28:H31"/>
    <mergeCell ref="I28:I31"/>
    <mergeCell ref="I23:I26"/>
    <mergeCell ref="G6:I7"/>
    <mergeCell ref="A9:A10"/>
    <mergeCell ref="A12:A14"/>
    <mergeCell ref="B9:B10"/>
    <mergeCell ref="B12:B14"/>
    <mergeCell ref="A6:A8"/>
    <mergeCell ref="B6:B8"/>
    <mergeCell ref="C6:C8"/>
    <mergeCell ref="D6:F7"/>
    <mergeCell ref="E9:E10"/>
    <mergeCell ref="F9:F10"/>
    <mergeCell ref="G9:G10"/>
    <mergeCell ref="H9:H10"/>
    <mergeCell ref="I9:I10"/>
    <mergeCell ref="E34:E35"/>
    <mergeCell ref="F34:F35"/>
    <mergeCell ref="G34:G35"/>
    <mergeCell ref="D37:D38"/>
    <mergeCell ref="B15:B21"/>
    <mergeCell ref="B23:B26"/>
    <mergeCell ref="B28:B31"/>
    <mergeCell ref="B34:B35"/>
    <mergeCell ref="E23:E26"/>
    <mergeCell ref="F23:F26"/>
    <mergeCell ref="G23:G26"/>
    <mergeCell ref="D28:D31"/>
    <mergeCell ref="E28:E31"/>
    <mergeCell ref="F28:F31"/>
    <mergeCell ref="G28:G31"/>
    <mergeCell ref="E15:E21"/>
    <mergeCell ref="F15:F21"/>
    <mergeCell ref="G15:G21"/>
    <mergeCell ref="H15:H21"/>
    <mergeCell ref="I15:I21"/>
    <mergeCell ref="E13:E14"/>
    <mergeCell ref="F13:F14"/>
    <mergeCell ref="G13:G14"/>
    <mergeCell ref="H13:H14"/>
    <mergeCell ref="I13:I14"/>
    <mergeCell ref="A41:C41"/>
    <mergeCell ref="A15:A21"/>
    <mergeCell ref="A37:A38"/>
    <mergeCell ref="B37:B38"/>
    <mergeCell ref="D9:D10"/>
    <mergeCell ref="D13:D14"/>
    <mergeCell ref="D15:D21"/>
    <mergeCell ref="D23:D26"/>
    <mergeCell ref="D34:D35"/>
    <mergeCell ref="A23:A26"/>
    <mergeCell ref="A28:A31"/>
    <mergeCell ref="A34:A35"/>
    <mergeCell ref="E37:E38"/>
    <mergeCell ref="F37:F38"/>
    <mergeCell ref="G37:G38"/>
    <mergeCell ref="H37:H38"/>
    <mergeCell ref="I37:I38"/>
  </mergeCells>
  <printOptions horizontalCentered="1"/>
  <pageMargins left="0" right="0" top="0.39370078740157483" bottom="0" header="0" footer="0.31496062992125984"/>
  <pageSetup paperSize="9" scale="8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F8"/>
  <sheetViews>
    <sheetView workbookViewId="0">
      <selection activeCell="F19" sqref="F19"/>
    </sheetView>
  </sheetViews>
  <sheetFormatPr defaultRowHeight="15" x14ac:dyDescent="0.25"/>
  <cols>
    <col min="4" max="4" width="13.5703125" customWidth="1"/>
    <col min="5" max="6" width="10.140625" bestFit="1" customWidth="1"/>
  </cols>
  <sheetData>
    <row r="4" spans="3:6" x14ac:dyDescent="0.25">
      <c r="C4" s="140" t="s">
        <v>62</v>
      </c>
      <c r="D4" s="140"/>
      <c r="E4" s="141">
        <v>42933</v>
      </c>
      <c r="F4" s="141">
        <v>42934</v>
      </c>
    </row>
    <row r="5" spans="3:6" x14ac:dyDescent="0.25">
      <c r="D5" t="s">
        <v>63</v>
      </c>
      <c r="E5">
        <f>romani!I43</f>
        <v>435</v>
      </c>
      <c r="F5">
        <f>romani!L43</f>
        <v>902</v>
      </c>
    </row>
    <row r="6" spans="3:6" x14ac:dyDescent="0.25">
      <c r="D6" t="s">
        <v>64</v>
      </c>
      <c r="E6">
        <f>romi!G17</f>
        <v>1</v>
      </c>
      <c r="F6">
        <f>romi!J17</f>
        <v>1</v>
      </c>
    </row>
    <row r="7" spans="3:6" ht="30" x14ac:dyDescent="0.25">
      <c r="D7" s="142" t="s">
        <v>65</v>
      </c>
      <c r="E7">
        <f>'romani de pretutindeni'!I41</f>
        <v>14</v>
      </c>
      <c r="F7">
        <f>'romani de pretutindeni'!L41</f>
        <v>25</v>
      </c>
    </row>
    <row r="8" spans="3:6" x14ac:dyDescent="0.25">
      <c r="D8" s="140" t="s">
        <v>66</v>
      </c>
      <c r="E8" s="140">
        <f>SUM(E5:E7)</f>
        <v>450</v>
      </c>
      <c r="F8" s="140">
        <f>SUM(F5:F7)</f>
        <v>928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romani</vt:lpstr>
      <vt:lpstr>romi</vt:lpstr>
      <vt:lpstr>romani de pretutindeni</vt:lpstr>
      <vt:lpstr>total</vt:lpstr>
      <vt:lpstr>romani!Print_Area</vt:lpstr>
      <vt:lpstr>'romani de pretutindeni'!Print_Area</vt:lpstr>
      <vt:lpstr>romi!Print_Area</vt:lpstr>
      <vt:lpstr>romani!Print_Titles</vt:lpstr>
      <vt:lpstr>'romani de pretutindeni'!Print_Titles</vt:lpstr>
      <vt:lpstr>romi!Print_Titles</vt:lpstr>
    </vt:vector>
  </TitlesOfParts>
  <Company>UAIC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UAIC</cp:lastModifiedBy>
  <cp:lastPrinted>2017-07-18T14:39:59Z</cp:lastPrinted>
  <dcterms:created xsi:type="dcterms:W3CDTF">2017-05-12T08:43:03Z</dcterms:created>
  <dcterms:modified xsi:type="dcterms:W3CDTF">2017-07-18T15:06:18Z</dcterms:modified>
</cp:coreProperties>
</file>