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8790" windowHeight="10815" activeTab="0"/>
  </bookViews>
  <sheets>
    <sheet name="utilaje pe categorii" sheetId="1" r:id="rId1"/>
    <sheet name="Sheet3 (2)" sheetId="2" state="hidden" r:id="rId2"/>
    <sheet name="Sheet1" sheetId="3" state="hidden" r:id="rId3"/>
    <sheet name="Sheet3" sheetId="4" state="hidden" r:id="rId4"/>
    <sheet name="Sheet4" sheetId="5" state="hidden" r:id="rId5"/>
    <sheet name="Sheet2" sheetId="6" state="hidden" r:id="rId6"/>
  </sheets>
  <definedNames>
    <definedName name="_xlnm._FilterDatabase" localSheetId="2" hidden="1">'Sheet1'!$P$1:$W$46</definedName>
    <definedName name="_xlnm._FilterDatabase" localSheetId="5" hidden="1">'Sheet2'!$F$3:$F$42</definedName>
  </definedNames>
  <calcPr fullCalcOnLoad="1"/>
</workbook>
</file>

<file path=xl/sharedStrings.xml><?xml version="1.0" encoding="utf-8"?>
<sst xmlns="http://schemas.openxmlformats.org/spreadsheetml/2006/main" count="1311" uniqueCount="216">
  <si>
    <t>-</t>
  </si>
  <si>
    <t>Rep. Camera Frigorifica</t>
  </si>
  <si>
    <t>Cantina "T. MAIORESCU"</t>
  </si>
  <si>
    <t>Rep. masina spalat rufe "AGA 735-50/E 2002"</t>
  </si>
  <si>
    <t>Spalatorie "T. MAIORESCU"</t>
  </si>
  <si>
    <t>Rep. masina de spalat rufe cu fise - 6 kg.</t>
  </si>
  <si>
    <t>Spalatorie "GAUDEAMUS"</t>
  </si>
  <si>
    <t>Rep. masina spalat rufe "AGA"</t>
  </si>
  <si>
    <t>Rep. masina de spalat rufe "GIRBAU LS-355"</t>
  </si>
  <si>
    <t>Rep. dulap congelare dublu - magazie</t>
  </si>
  <si>
    <t>Rep. vitrina calda autoservire bain - marie "INOMAK"</t>
  </si>
  <si>
    <t>Rep. cuptor patiserie "SALVA".</t>
  </si>
  <si>
    <t>Rep. masina de tocat carne</t>
  </si>
  <si>
    <t>Rep. robot legume "FIMAR TV2500".</t>
  </si>
  <si>
    <t>Rep. uscator rufe "KREBE".</t>
  </si>
  <si>
    <t>Spalatorie "C 13 - CODRESCU"</t>
  </si>
  <si>
    <t>Rep. motor antrenare hota (curele transmisie 13 x 8 x 1500)</t>
  </si>
  <si>
    <t>Rep. plita oale "FAGOR" + cuptor.</t>
  </si>
  <si>
    <t>Rep. cuptor gastronomie 10 tavi electric "INOKSAN".</t>
  </si>
  <si>
    <t>Rep. masina de spalat rufe 15 kg. "KREBE".</t>
  </si>
  <si>
    <t>Rep. masina de spalat rufe "KREBE".</t>
  </si>
  <si>
    <t>Rep. masina curatat cartofi "FAMA FP103".</t>
  </si>
  <si>
    <t>Rep. uscator rufe 25 kg. "GRANDIMPIANTI".</t>
  </si>
  <si>
    <t>Spalatorie "AKADEMOS"</t>
  </si>
  <si>
    <t>Rep. motor ventilator hota (curele antrenare elice ventilator).</t>
  </si>
  <si>
    <t>Cantina "GAUDEAMUS"</t>
  </si>
  <si>
    <t>Cantina "AKADEMOS"</t>
  </si>
  <si>
    <t>Rep. masina de spalat vase "COLGED ST805".</t>
  </si>
  <si>
    <t>Rep. masina de spalat rufe 22 kg."GRANDIMPIANTI WFM22E".</t>
  </si>
  <si>
    <t>Rep. masina de spalat vase cu capota "OTZI".</t>
  </si>
  <si>
    <t>Rep. masina de spalat vase cu capota "OTZI" - 2.</t>
  </si>
  <si>
    <t>Rep. calandru calcare rufe 1.6 m.</t>
  </si>
  <si>
    <t>Rep. dulap refrigerare 700 litri.</t>
  </si>
  <si>
    <t>GRADINA  BOTANICA</t>
  </si>
  <si>
    <t>Rep. masina de spalat rufe 25 kg. "KREBE".</t>
  </si>
  <si>
    <t>Rep. masina de spalat rufe 18 kg. "KREBE".</t>
  </si>
  <si>
    <t>Rep. camera frigorifica refrigerare carne.</t>
  </si>
  <si>
    <t>Rep. masina de spalat rufe "KREBE Tipo 35".</t>
  </si>
  <si>
    <t>Rep. masina de spalat vase "TEIKOS TS 603".</t>
  </si>
  <si>
    <t>Rep. uscator rufe "AGA".</t>
  </si>
  <si>
    <t>Rep. dulap frigorific mare refrigerare legume - magazie "FAGOR" - Spania.</t>
  </si>
  <si>
    <t>Rep. masina de spalat rufe "AGA".</t>
  </si>
  <si>
    <t>Rep. uscator rufe "IMESA".</t>
  </si>
  <si>
    <t>Rep. marmita "FAGOR ME9-15BM".</t>
  </si>
  <si>
    <t>Rep. uscator rufe 35 kg.</t>
  </si>
  <si>
    <t>Revizii lunare utilaje profesionale lunile: IULIE, AUGUST, SEPTEMBRIE.</t>
  </si>
  <si>
    <t>v</t>
  </si>
  <si>
    <t>Revizii lunare utilaje profesionale lunile: OCTOMBRIE, NOIEMBRIE.</t>
  </si>
  <si>
    <t>v x 3</t>
  </si>
  <si>
    <t>v x 2</t>
  </si>
  <si>
    <t>Revizie lunara utilaje profesionale luna: DECEMBRIE.</t>
  </si>
  <si>
    <t>Revizii lunare utilaje profesionale lunile: IANUARIE, FEBRUARIE, MARTIE.</t>
  </si>
  <si>
    <t>Revizii lunare utilaje profesionale lunile: APRILIE.</t>
  </si>
  <si>
    <t>Revizii lunare utilaje profesionale lunile: MAI.</t>
  </si>
  <si>
    <t>Rep. masina de spalat rufe "GRANDIMPIANTI" - 40kg.</t>
  </si>
  <si>
    <t>Revizii lunare utilaje profesionale lunile:IUNIE.</t>
  </si>
  <si>
    <t>VALOARE fara T.V.A.</t>
  </si>
  <si>
    <t>%</t>
  </si>
  <si>
    <t>Nr. Crt.</t>
  </si>
  <si>
    <t>DENUMIRE  PRODUS</t>
  </si>
  <si>
    <t>MODEL</t>
  </si>
  <si>
    <t>Nr. Bucăți</t>
  </si>
  <si>
    <t>Locație</t>
  </si>
  <si>
    <t>Mașină de spălat vase OZTI</t>
  </si>
  <si>
    <t>Cantina „T. Maiorescu”</t>
  </si>
  <si>
    <t>Cuptor convecție Zanolli</t>
  </si>
  <si>
    <t>Dospitor Zanolli</t>
  </si>
  <si>
    <t>Malaxor aluat OZTI</t>
  </si>
  <si>
    <t>OHY 50</t>
  </si>
  <si>
    <t>Friteusa gaz 2 cuve Fagor</t>
  </si>
  <si>
    <t>Grătar neted + striat Fagor</t>
  </si>
  <si>
    <t>Plita Fagor</t>
  </si>
  <si>
    <t>Mașină de gătit 2 ochiuri Fagor</t>
  </si>
  <si>
    <t>Grătar neted Fagor</t>
  </si>
  <si>
    <t>Marmită Fagor</t>
  </si>
  <si>
    <t>Frigider refrigerare 2 uși Fagor</t>
  </si>
  <si>
    <t>Vitrină self caldă</t>
  </si>
  <si>
    <t>Vitrină self rece</t>
  </si>
  <si>
    <t>Cuptor gaz Fagor</t>
  </si>
  <si>
    <t>Cuptor pizza OEM</t>
  </si>
  <si>
    <t>Cuptor pizza Grain 2 TOBE</t>
  </si>
  <si>
    <t>PD 60.60</t>
  </si>
  <si>
    <t>Cuptor gastronomie Inoksan</t>
  </si>
  <si>
    <t>FKE022</t>
  </si>
  <si>
    <t>Tigaie basculantă Juno</t>
  </si>
  <si>
    <t>Grătar rocă vulcan Fagor</t>
  </si>
  <si>
    <t>Friteusă electrică Fagor</t>
  </si>
  <si>
    <t>Grătar electric OZTI</t>
  </si>
  <si>
    <t>Mixer planetar 40 litri</t>
  </si>
  <si>
    <t>Moretti Forni</t>
  </si>
  <si>
    <t>Mixer planetar 20 litri OZTI</t>
  </si>
  <si>
    <t>Robot bucătărie</t>
  </si>
  <si>
    <t>Cameră frigorifică refrigerare</t>
  </si>
  <si>
    <t>Cameră frigorifică congelare</t>
  </si>
  <si>
    <t>Mașină de tocat carne</t>
  </si>
  <si>
    <t>TG22</t>
  </si>
  <si>
    <t>Mixer planetar Fimar</t>
  </si>
  <si>
    <t>Masă rece 2 uși Fagor</t>
  </si>
  <si>
    <t>Mașina foietaj</t>
  </si>
  <si>
    <t>SIRIO</t>
  </si>
  <si>
    <t>Cuptor convecție Salva</t>
  </si>
  <si>
    <t>Mașină spălat vase Inoksan</t>
  </si>
  <si>
    <t>Vitrină refrigerare prăjituri</t>
  </si>
  <si>
    <t>Masina curatat cartofi</t>
  </si>
  <si>
    <t>Frigider 4 usi Fagor refrigerare</t>
  </si>
  <si>
    <t>Frigider 4 usi Fagor congelareare</t>
  </si>
  <si>
    <t>Mașină de spălat rufe Girbau</t>
  </si>
  <si>
    <t>HS4022</t>
  </si>
  <si>
    <t>Spălătoria „T. Maiorescu”</t>
  </si>
  <si>
    <t>LS355</t>
  </si>
  <si>
    <t>Uscător Girbau</t>
  </si>
  <si>
    <t>Calandru rufe Girbau</t>
  </si>
  <si>
    <t>PS2212</t>
  </si>
  <si>
    <t>Mașina de spălat rufe Aga</t>
  </si>
  <si>
    <t>735-50</t>
  </si>
  <si>
    <t>Masă de călcat</t>
  </si>
  <si>
    <t xml:space="preserve">Calandru 2 metri GMP </t>
  </si>
  <si>
    <t>Spălătorie „Gaudeamus”</t>
  </si>
  <si>
    <t>Calandru 1.5 metri AGA</t>
  </si>
  <si>
    <t>Mașină spălat rufe 10kg</t>
  </si>
  <si>
    <t>SL 10E-MPR</t>
  </si>
  <si>
    <t>Uscător IMESA</t>
  </si>
  <si>
    <t>ES 23</t>
  </si>
  <si>
    <t>Uscător AGA 23kg</t>
  </si>
  <si>
    <t>Mașină spălat AGA</t>
  </si>
  <si>
    <t>735-50/E</t>
  </si>
  <si>
    <t>Mașină de spălat 24kg</t>
  </si>
  <si>
    <t>PCF-240 E</t>
  </si>
  <si>
    <t>Cantină „Gaudeamus”</t>
  </si>
  <si>
    <t>Mașina de spălat vase Colged</t>
  </si>
  <si>
    <t>Mașină de spălat pahare</t>
  </si>
  <si>
    <t>Eurowash</t>
  </si>
  <si>
    <t>Masă caldă</t>
  </si>
  <si>
    <t>Mareno</t>
  </si>
  <si>
    <t>Cuptor gastronomie</t>
  </si>
  <si>
    <t>Zanussi</t>
  </si>
  <si>
    <t>Mașina de gătit 6 ochiuri</t>
  </si>
  <si>
    <t>Marmită</t>
  </si>
  <si>
    <t>Bain Marie</t>
  </si>
  <si>
    <t>Tigaie basculantă</t>
  </si>
  <si>
    <t>Plită indirectă</t>
  </si>
  <si>
    <t>Grătar rocă vulcan</t>
  </si>
  <si>
    <t>Dulap frigorific refrigerare</t>
  </si>
  <si>
    <t>Liebherr</t>
  </si>
  <si>
    <t>Dulap frigorific congelare</t>
  </si>
  <si>
    <t>Cuptor patiserie Unox</t>
  </si>
  <si>
    <t>XC503</t>
  </si>
  <si>
    <t>Dospitor Unox</t>
  </si>
  <si>
    <t>Masă frigorifică 2 uși</t>
  </si>
  <si>
    <t>Ginox</t>
  </si>
  <si>
    <t>Mașină curățat cartofi</t>
  </si>
  <si>
    <t>Fimar</t>
  </si>
  <si>
    <t>Dulapuri frigorifice refrigerare</t>
  </si>
  <si>
    <t>DGD</t>
  </si>
  <si>
    <t>Mixer planetar 30 litri</t>
  </si>
  <si>
    <t>Vitrină frigorifică prăjituri</t>
  </si>
  <si>
    <t>Calandru C160 Grandimpianti</t>
  </si>
  <si>
    <t>Spălătorie „Akademos”</t>
  </si>
  <si>
    <t>Uscător Grandimpianti</t>
  </si>
  <si>
    <t>EME 25</t>
  </si>
  <si>
    <t>Mașină de spălat Grandimpianti</t>
  </si>
  <si>
    <t>WFM22E</t>
  </si>
  <si>
    <t>Mașina de spălat Grandimpianti</t>
  </si>
  <si>
    <t>WFM40E</t>
  </si>
  <si>
    <t>MBM</t>
  </si>
  <si>
    <t>Cantină „Akademos”</t>
  </si>
  <si>
    <t>Mașină de spălat vase</t>
  </si>
  <si>
    <t>TEIKOS</t>
  </si>
  <si>
    <t>Plită</t>
  </si>
  <si>
    <t>MAS BAGA</t>
  </si>
  <si>
    <t>Mașină fiert paste</t>
  </si>
  <si>
    <t>Mașină gătit 6 ochiuri</t>
  </si>
  <si>
    <t>Friteusa 2 cuve</t>
  </si>
  <si>
    <t>Cuptor convecție UNOX</t>
  </si>
  <si>
    <t>Mixer planetar 30litri</t>
  </si>
  <si>
    <t>Robot legume</t>
  </si>
  <si>
    <t>SIRMAN</t>
  </si>
  <si>
    <t>Mașină tocat carne</t>
  </si>
  <si>
    <t>TC12</t>
  </si>
  <si>
    <t>Dulap frigorific refrigerare 2 usi</t>
  </si>
  <si>
    <t>LIEBHERR</t>
  </si>
  <si>
    <t>Calandru 2 metri</t>
  </si>
  <si>
    <t>Grandimpianti</t>
  </si>
  <si>
    <t>Spălătorie „Codrescu” – C 13</t>
  </si>
  <si>
    <t xml:space="preserve">Mașină de spălat rufe </t>
  </si>
  <si>
    <t>PLF 150E</t>
  </si>
  <si>
    <t xml:space="preserve">Mașină de spalat rufe </t>
  </si>
  <si>
    <t>PLF 240E</t>
  </si>
  <si>
    <t>Uscător rufe 23 kg</t>
  </si>
  <si>
    <t>Marmită Fagor MG9/20</t>
  </si>
  <si>
    <t>UTILAJE SPALATORIE</t>
  </si>
  <si>
    <t>UTILAJE GASTRONOMIE ELECTRICE</t>
  </si>
  <si>
    <t>UTILAJE GASTRONOMIE GAZ</t>
  </si>
  <si>
    <t>UTILAJE GASTRONOMIE FRIGOTEHNICE</t>
  </si>
  <si>
    <t>Denumire</t>
  </si>
  <si>
    <t>Cod</t>
  </si>
  <si>
    <t>Buc.</t>
  </si>
  <si>
    <t>Locatie</t>
  </si>
  <si>
    <t>lunar</t>
  </si>
  <si>
    <t>anual</t>
  </si>
  <si>
    <t>ANEXA nr. 1 – Lista echipamentelor şi a obiectivelor unde sunt amplasate</t>
  </si>
  <si>
    <t>trimestrial</t>
  </si>
  <si>
    <t>Tarif revizie</t>
  </si>
  <si>
    <t>Total revizii</t>
  </si>
  <si>
    <t xml:space="preserve">Periodicitatea reviziei </t>
  </si>
  <si>
    <t>Valoare linie</t>
  </si>
  <si>
    <t>TOTAL</t>
  </si>
  <si>
    <t>Lot 1</t>
  </si>
  <si>
    <t>Lot 2</t>
  </si>
  <si>
    <t>Lot 3</t>
  </si>
  <si>
    <t>Lot 4</t>
  </si>
  <si>
    <t>CMA s.p.A ITALIA</t>
  </si>
  <si>
    <t>Lot 5</t>
  </si>
  <si>
    <t>lunara</t>
  </si>
  <si>
    <t xml:space="preserve">EXPRESOR PROFESSIONAL 3 CAFELE 2 CAPURI CU DEDURIZATOR </t>
  </si>
  <si>
    <t>S-a luat in calcul o durata a contractului de maxim 5 luni in care se vor efectua maxim 4 revizii lunare, maxim 2 trimestriale si 1 anuala (4 luni prestarea serviciilor si 1 luna termen de plata).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</si>
</sst>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RON&quot;;\-#,##0\ &quot;RON&quot;"/>
    <numFmt numFmtId="171" formatCode="#,##0\ &quot;RON&quot;;[Red]\-#,##0\ &quot;RON&quot;"/>
    <numFmt numFmtId="172" formatCode="#,##0.00\ &quot;RON&quot;;\-#,##0.00\ &quot;RON&quot;"/>
    <numFmt numFmtId="173" formatCode="#,##0.00\ &quot;RON&quot;;[Red]\-#,##0.00\ &quot;RON&quot;"/>
    <numFmt numFmtId="174" formatCode="_-* #,##0\ &quot;RON&quot;_-;\-* #,##0\ &quot;RON&quot;_-;_-* &quot;-&quot;\ &quot;RON&quot;_-;_-@_-"/>
    <numFmt numFmtId="175" formatCode="_-* #,##0\ _R_O_N_-;\-* #,##0\ _R_O_N_-;_-* &quot;-&quot;\ _R_O_N_-;_-@_-"/>
    <numFmt numFmtId="176" formatCode="_-* #,##0.00\ &quot;RON&quot;_-;\-* #,##0.00\ &quot;RON&quot;_-;_-* &quot;-&quot;??\ &quot;RON&quot;_-;_-@_-"/>
    <numFmt numFmtId="177" formatCode="_-* #,##0.00\ _R_O_N_-;\-* #,##0.00\ _R_O_N_-;_-* &quot;-&quot;??\ _R_O_N_-;_-@_-"/>
    <numFmt numFmtId="178" formatCode="0.000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[$-409]dddd\,\ mmmm\ 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3D1ED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42" applyFont="1" applyAlignment="1">
      <alignment horizontal="right" wrapText="1"/>
    </xf>
    <xf numFmtId="43" fontId="45" fillId="0" borderId="0" xfId="42" applyFont="1" applyAlignment="1">
      <alignment horizontal="right" wrapText="1"/>
    </xf>
    <xf numFmtId="0" fontId="45" fillId="0" borderId="0" xfId="0" applyFont="1" applyAlignment="1">
      <alignment horizontal="center"/>
    </xf>
    <xf numFmtId="0" fontId="45" fillId="0" borderId="0" xfId="42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42" applyFont="1" applyAlignment="1">
      <alignment horizontal="right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43" fontId="0" fillId="34" borderId="0" xfId="0" applyNumberFormat="1" applyFill="1" applyAlignment="1">
      <alignment/>
    </xf>
    <xf numFmtId="43" fontId="43" fillId="0" borderId="0" xfId="42" applyFont="1" applyAlignment="1">
      <alignment horizontal="right" wrapText="1"/>
    </xf>
    <xf numFmtId="0" fontId="0" fillId="0" borderId="10" xfId="0" applyBorder="1" applyAlignment="1">
      <alignment/>
    </xf>
    <xf numFmtId="43" fontId="46" fillId="35" borderId="10" xfId="0" applyNumberFormat="1" applyFont="1" applyFill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0" fillId="36" borderId="0" xfId="0" applyNumberFormat="1" applyFill="1" applyAlignment="1">
      <alignment/>
    </xf>
    <xf numFmtId="4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45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3" fontId="0" fillId="33" borderId="12" xfId="42" applyFont="1" applyFill="1" applyBorder="1" applyAlignment="1">
      <alignment horizontal="right" wrapText="1"/>
    </xf>
    <xf numFmtId="43" fontId="0" fillId="33" borderId="13" xfId="42" applyFont="1" applyFill="1" applyBorder="1" applyAlignment="1">
      <alignment horizontal="right" wrapText="1"/>
    </xf>
    <xf numFmtId="0" fontId="0" fillId="33" borderId="11" xfId="0" applyFill="1" applyBorder="1" applyAlignment="1">
      <alignment/>
    </xf>
    <xf numFmtId="43" fontId="0" fillId="33" borderId="11" xfId="42" applyFont="1" applyFill="1" applyBorder="1" applyAlignment="1">
      <alignment horizontal="right" wrapText="1"/>
    </xf>
    <xf numFmtId="43" fontId="0" fillId="33" borderId="14" xfId="42" applyFont="1" applyFill="1" applyBorder="1" applyAlignment="1">
      <alignment horizontal="right" wrapText="1"/>
    </xf>
    <xf numFmtId="43" fontId="0" fillId="33" borderId="15" xfId="42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5" borderId="1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49" fillId="40" borderId="10" xfId="0" applyFont="1" applyFill="1" applyBorder="1" applyAlignment="1">
      <alignment horizontal="center"/>
    </xf>
    <xf numFmtId="0" fontId="49" fillId="40" borderId="10" xfId="0" applyFont="1" applyFill="1" applyBorder="1" applyAlignment="1">
      <alignment wrapText="1"/>
    </xf>
    <xf numFmtId="0" fontId="49" fillId="0" borderId="24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37" borderId="10" xfId="0" applyFont="1" applyFill="1" applyBorder="1" applyAlignment="1">
      <alignment horizontal="center"/>
    </xf>
    <xf numFmtId="0" fontId="49" fillId="37" borderId="10" xfId="0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 quotePrefix="1">
      <alignment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9" borderId="30" xfId="0" applyFill="1" applyBorder="1" applyAlignment="1">
      <alignment horizontal="center" vertical="center" wrapText="1"/>
    </xf>
    <xf numFmtId="0" fontId="0" fillId="39" borderId="31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="85" zoomScaleNormal="85" zoomScalePageLayoutView="0" workbookViewId="0" topLeftCell="A91">
      <selection activeCell="B126" sqref="B125:B126"/>
    </sheetView>
  </sheetViews>
  <sheetFormatPr defaultColWidth="9.140625" defaultRowHeight="15"/>
  <cols>
    <col min="1" max="1" width="4.28125" style="68" customWidth="1"/>
    <col min="2" max="2" width="14.00390625" style="68" customWidth="1"/>
    <col min="3" max="3" width="24.28125" style="69" customWidth="1"/>
    <col min="4" max="4" width="14.28125" style="68" customWidth="1"/>
    <col min="5" max="5" width="6.421875" style="68" customWidth="1"/>
    <col min="6" max="6" width="31.421875" style="68" customWidth="1"/>
    <col min="7" max="7" width="7.00390625" style="68" customWidth="1"/>
    <col min="8" max="8" width="7.7109375" style="68" customWidth="1"/>
    <col min="9" max="16384" width="9.140625" style="68" customWidth="1"/>
  </cols>
  <sheetData>
    <row r="1" ht="15.75">
      <c r="B1" s="67" t="s">
        <v>200</v>
      </c>
    </row>
    <row r="2" ht="15.75">
      <c r="B2" s="67" t="s">
        <v>207</v>
      </c>
    </row>
    <row r="3" spans="1:9" ht="31.5">
      <c r="A3" s="70"/>
      <c r="B3" s="71" t="s">
        <v>204</v>
      </c>
      <c r="C3" s="71" t="s">
        <v>194</v>
      </c>
      <c r="D3" s="71" t="s">
        <v>195</v>
      </c>
      <c r="E3" s="71" t="s">
        <v>196</v>
      </c>
      <c r="F3" s="71" t="s">
        <v>197</v>
      </c>
      <c r="G3" s="71" t="s">
        <v>202</v>
      </c>
      <c r="H3" s="71" t="s">
        <v>203</v>
      </c>
      <c r="I3" s="71" t="s">
        <v>205</v>
      </c>
    </row>
    <row r="4" spans="1:9" ht="15.75">
      <c r="A4" s="70"/>
      <c r="B4" s="72" t="s">
        <v>198</v>
      </c>
      <c r="C4" s="73" t="s">
        <v>119</v>
      </c>
      <c r="D4" s="70" t="s">
        <v>120</v>
      </c>
      <c r="E4" s="72">
        <v>5</v>
      </c>
      <c r="F4" s="70" t="s">
        <v>117</v>
      </c>
      <c r="G4" s="70"/>
      <c r="H4" s="70">
        <f>E4*4</f>
        <v>20</v>
      </c>
      <c r="I4" s="70">
        <f>H4*G4</f>
        <v>0</v>
      </c>
    </row>
    <row r="5" spans="1:9" ht="15.75">
      <c r="A5" s="70"/>
      <c r="B5" s="72" t="s">
        <v>198</v>
      </c>
      <c r="C5" s="73" t="s">
        <v>119</v>
      </c>
      <c r="D5" s="70" t="s">
        <v>120</v>
      </c>
      <c r="E5" s="72">
        <v>5</v>
      </c>
      <c r="F5" s="70" t="s">
        <v>157</v>
      </c>
      <c r="G5" s="70"/>
      <c r="H5" s="70">
        <f>E5*4</f>
        <v>20</v>
      </c>
      <c r="I5" s="70">
        <f aca="true" t="shared" si="0" ref="I5:I26">H5*G5</f>
        <v>0</v>
      </c>
    </row>
    <row r="6" spans="1:9" ht="31.5">
      <c r="A6" s="70"/>
      <c r="B6" s="74" t="s">
        <v>201</v>
      </c>
      <c r="C6" s="75" t="s">
        <v>106</v>
      </c>
      <c r="D6" s="70" t="s">
        <v>107</v>
      </c>
      <c r="E6" s="72">
        <v>1</v>
      </c>
      <c r="F6" s="70" t="s">
        <v>108</v>
      </c>
      <c r="G6" s="70"/>
      <c r="H6" s="70">
        <f>E6*2</f>
        <v>2</v>
      </c>
      <c r="I6" s="70">
        <f t="shared" si="0"/>
        <v>0</v>
      </c>
    </row>
    <row r="7" spans="1:9" ht="31.5">
      <c r="A7" s="70"/>
      <c r="B7" s="74" t="s">
        <v>201</v>
      </c>
      <c r="C7" s="75" t="s">
        <v>106</v>
      </c>
      <c r="D7" s="70" t="s">
        <v>109</v>
      </c>
      <c r="E7" s="72">
        <v>1</v>
      </c>
      <c r="F7" s="70" t="s">
        <v>108</v>
      </c>
      <c r="G7" s="70"/>
      <c r="H7" s="70">
        <f aca="true" t="shared" si="1" ref="H7:H26">E7*2</f>
        <v>2</v>
      </c>
      <c r="I7" s="70">
        <f t="shared" si="0"/>
        <v>0</v>
      </c>
    </row>
    <row r="8" spans="1:9" ht="15.75">
      <c r="A8" s="70"/>
      <c r="B8" s="74" t="s">
        <v>201</v>
      </c>
      <c r="C8" s="75" t="s">
        <v>110</v>
      </c>
      <c r="D8" s="70"/>
      <c r="E8" s="72">
        <v>1</v>
      </c>
      <c r="F8" s="70" t="s">
        <v>108</v>
      </c>
      <c r="G8" s="70"/>
      <c r="H8" s="70">
        <f t="shared" si="1"/>
        <v>2</v>
      </c>
      <c r="I8" s="70">
        <f t="shared" si="0"/>
        <v>0</v>
      </c>
    </row>
    <row r="9" spans="1:9" ht="15.75">
      <c r="A9" s="70"/>
      <c r="B9" s="74" t="s">
        <v>201</v>
      </c>
      <c r="C9" s="75" t="s">
        <v>111</v>
      </c>
      <c r="D9" s="70" t="s">
        <v>112</v>
      </c>
      <c r="E9" s="72">
        <v>1</v>
      </c>
      <c r="F9" s="70" t="s">
        <v>108</v>
      </c>
      <c r="G9" s="70"/>
      <c r="H9" s="70">
        <f t="shared" si="1"/>
        <v>2</v>
      </c>
      <c r="I9" s="70">
        <f t="shared" si="0"/>
        <v>0</v>
      </c>
    </row>
    <row r="10" spans="1:9" ht="15.75">
      <c r="A10" s="70"/>
      <c r="B10" s="74" t="s">
        <v>201</v>
      </c>
      <c r="C10" s="75" t="s">
        <v>113</v>
      </c>
      <c r="D10" s="70" t="s">
        <v>114</v>
      </c>
      <c r="E10" s="72">
        <v>1</v>
      </c>
      <c r="F10" s="70" t="s">
        <v>108</v>
      </c>
      <c r="G10" s="70"/>
      <c r="H10" s="70">
        <f t="shared" si="1"/>
        <v>2</v>
      </c>
      <c r="I10" s="70">
        <f t="shared" si="0"/>
        <v>0</v>
      </c>
    </row>
    <row r="11" spans="1:9" ht="15.75">
      <c r="A11" s="70"/>
      <c r="B11" s="74" t="s">
        <v>201</v>
      </c>
      <c r="C11" s="75" t="s">
        <v>115</v>
      </c>
      <c r="D11" s="70"/>
      <c r="E11" s="72">
        <v>2</v>
      </c>
      <c r="F11" s="70" t="s">
        <v>108</v>
      </c>
      <c r="G11" s="70"/>
      <c r="H11" s="70">
        <f t="shared" si="1"/>
        <v>4</v>
      </c>
      <c r="I11" s="70">
        <f t="shared" si="0"/>
        <v>0</v>
      </c>
    </row>
    <row r="12" spans="1:9" ht="15.75">
      <c r="A12" s="70"/>
      <c r="B12" s="74" t="s">
        <v>201</v>
      </c>
      <c r="C12" s="75" t="s">
        <v>116</v>
      </c>
      <c r="D12" s="70"/>
      <c r="E12" s="72">
        <v>1</v>
      </c>
      <c r="F12" s="70" t="s">
        <v>117</v>
      </c>
      <c r="G12" s="70"/>
      <c r="H12" s="70">
        <f t="shared" si="1"/>
        <v>2</v>
      </c>
      <c r="I12" s="70">
        <f t="shared" si="0"/>
        <v>0</v>
      </c>
    </row>
    <row r="13" spans="1:9" ht="15.75">
      <c r="A13" s="70"/>
      <c r="B13" s="74" t="s">
        <v>201</v>
      </c>
      <c r="C13" s="75" t="s">
        <v>110</v>
      </c>
      <c r="D13" s="70"/>
      <c r="E13" s="72">
        <v>2</v>
      </c>
      <c r="F13" s="70" t="s">
        <v>117</v>
      </c>
      <c r="G13" s="70"/>
      <c r="H13" s="70">
        <f t="shared" si="1"/>
        <v>4</v>
      </c>
      <c r="I13" s="70">
        <f t="shared" si="0"/>
        <v>0</v>
      </c>
    </row>
    <row r="14" spans="1:9" ht="15.75">
      <c r="A14" s="70"/>
      <c r="B14" s="74" t="s">
        <v>201</v>
      </c>
      <c r="C14" s="75" t="s">
        <v>118</v>
      </c>
      <c r="D14" s="70"/>
      <c r="E14" s="72">
        <v>1</v>
      </c>
      <c r="F14" s="70" t="s">
        <v>117</v>
      </c>
      <c r="G14" s="70"/>
      <c r="H14" s="70">
        <f t="shared" si="1"/>
        <v>2</v>
      </c>
      <c r="I14" s="70">
        <f t="shared" si="0"/>
        <v>0</v>
      </c>
    </row>
    <row r="15" spans="1:9" ht="15.75">
      <c r="A15" s="70"/>
      <c r="B15" s="74" t="s">
        <v>201</v>
      </c>
      <c r="C15" s="75" t="s">
        <v>121</v>
      </c>
      <c r="D15" s="70" t="s">
        <v>122</v>
      </c>
      <c r="E15" s="72">
        <v>1</v>
      </c>
      <c r="F15" s="70" t="s">
        <v>117</v>
      </c>
      <c r="G15" s="70"/>
      <c r="H15" s="70">
        <f t="shared" si="1"/>
        <v>2</v>
      </c>
      <c r="I15" s="70">
        <f t="shared" si="0"/>
        <v>0</v>
      </c>
    </row>
    <row r="16" spans="1:9" ht="15.75">
      <c r="A16" s="70"/>
      <c r="B16" s="74" t="s">
        <v>201</v>
      </c>
      <c r="C16" s="75" t="s">
        <v>123</v>
      </c>
      <c r="D16" s="70"/>
      <c r="E16" s="72">
        <v>1</v>
      </c>
      <c r="F16" s="70" t="s">
        <v>117</v>
      </c>
      <c r="G16" s="70"/>
      <c r="H16" s="70">
        <f t="shared" si="1"/>
        <v>2</v>
      </c>
      <c r="I16" s="70">
        <f t="shared" si="0"/>
        <v>0</v>
      </c>
    </row>
    <row r="17" spans="1:9" ht="15.75">
      <c r="A17" s="70"/>
      <c r="B17" s="74" t="s">
        <v>201</v>
      </c>
      <c r="C17" s="75" t="s">
        <v>126</v>
      </c>
      <c r="D17" s="70" t="s">
        <v>127</v>
      </c>
      <c r="E17" s="72">
        <v>1</v>
      </c>
      <c r="F17" s="70" t="s">
        <v>117</v>
      </c>
      <c r="G17" s="70"/>
      <c r="H17" s="70">
        <f t="shared" si="1"/>
        <v>2</v>
      </c>
      <c r="I17" s="70">
        <f t="shared" si="0"/>
        <v>0</v>
      </c>
    </row>
    <row r="18" spans="1:9" ht="15.75">
      <c r="A18" s="70"/>
      <c r="B18" s="74" t="s">
        <v>201</v>
      </c>
      <c r="C18" s="75" t="s">
        <v>124</v>
      </c>
      <c r="D18" s="70" t="s">
        <v>125</v>
      </c>
      <c r="E18" s="72">
        <v>1</v>
      </c>
      <c r="F18" s="70" t="s">
        <v>117</v>
      </c>
      <c r="G18" s="70"/>
      <c r="H18" s="70">
        <f t="shared" si="1"/>
        <v>2</v>
      </c>
      <c r="I18" s="70">
        <f t="shared" si="0"/>
        <v>0</v>
      </c>
    </row>
    <row r="19" spans="1:9" ht="31.5">
      <c r="A19" s="70"/>
      <c r="B19" s="74" t="s">
        <v>201</v>
      </c>
      <c r="C19" s="75" t="s">
        <v>156</v>
      </c>
      <c r="D19" s="70"/>
      <c r="E19" s="72">
        <v>1</v>
      </c>
      <c r="F19" s="70" t="s">
        <v>157</v>
      </c>
      <c r="G19" s="70"/>
      <c r="H19" s="70">
        <f t="shared" si="1"/>
        <v>2</v>
      </c>
      <c r="I19" s="70">
        <f t="shared" si="0"/>
        <v>0</v>
      </c>
    </row>
    <row r="20" spans="1:9" ht="15.75">
      <c r="A20" s="70"/>
      <c r="B20" s="74" t="s">
        <v>201</v>
      </c>
      <c r="C20" s="75" t="s">
        <v>158</v>
      </c>
      <c r="D20" s="70" t="s">
        <v>159</v>
      </c>
      <c r="E20" s="72">
        <v>1</v>
      </c>
      <c r="F20" s="70" t="s">
        <v>157</v>
      </c>
      <c r="G20" s="70"/>
      <c r="H20" s="70">
        <f t="shared" si="1"/>
        <v>2</v>
      </c>
      <c r="I20" s="70">
        <f t="shared" si="0"/>
        <v>0</v>
      </c>
    </row>
    <row r="21" spans="1:9" ht="31.5">
      <c r="A21" s="76"/>
      <c r="B21" s="74" t="s">
        <v>201</v>
      </c>
      <c r="C21" s="75" t="s">
        <v>160</v>
      </c>
      <c r="D21" s="70" t="s">
        <v>161</v>
      </c>
      <c r="E21" s="72">
        <v>1</v>
      </c>
      <c r="F21" s="70" t="s">
        <v>157</v>
      </c>
      <c r="G21" s="70"/>
      <c r="H21" s="70">
        <f t="shared" si="1"/>
        <v>2</v>
      </c>
      <c r="I21" s="70">
        <f t="shared" si="0"/>
        <v>0</v>
      </c>
    </row>
    <row r="22" spans="1:9" ht="31.5">
      <c r="A22" s="76"/>
      <c r="B22" s="74" t="s">
        <v>201</v>
      </c>
      <c r="C22" s="75" t="s">
        <v>162</v>
      </c>
      <c r="D22" s="70" t="s">
        <v>163</v>
      </c>
      <c r="E22" s="72">
        <v>1</v>
      </c>
      <c r="F22" s="70" t="s">
        <v>157</v>
      </c>
      <c r="G22" s="70"/>
      <c r="H22" s="70">
        <f t="shared" si="1"/>
        <v>2</v>
      </c>
      <c r="I22" s="70">
        <f t="shared" si="0"/>
        <v>0</v>
      </c>
    </row>
    <row r="23" spans="1:9" ht="15.75">
      <c r="A23" s="76"/>
      <c r="B23" s="74" t="s">
        <v>201</v>
      </c>
      <c r="C23" s="75" t="s">
        <v>181</v>
      </c>
      <c r="D23" s="70" t="s">
        <v>182</v>
      </c>
      <c r="E23" s="72">
        <v>1</v>
      </c>
      <c r="F23" s="70" t="s">
        <v>183</v>
      </c>
      <c r="G23" s="70"/>
      <c r="H23" s="70">
        <f t="shared" si="1"/>
        <v>2</v>
      </c>
      <c r="I23" s="70">
        <f t="shared" si="0"/>
        <v>0</v>
      </c>
    </row>
    <row r="24" spans="1:9" ht="15.75">
      <c r="A24" s="76"/>
      <c r="B24" s="74" t="s">
        <v>201</v>
      </c>
      <c r="C24" s="75" t="s">
        <v>188</v>
      </c>
      <c r="D24" s="70" t="s">
        <v>182</v>
      </c>
      <c r="E24" s="72">
        <v>1</v>
      </c>
      <c r="F24" s="70" t="s">
        <v>183</v>
      </c>
      <c r="G24" s="70"/>
      <c r="H24" s="70">
        <f t="shared" si="1"/>
        <v>2</v>
      </c>
      <c r="I24" s="70">
        <f t="shared" si="0"/>
        <v>0</v>
      </c>
    </row>
    <row r="25" spans="1:9" ht="15.75">
      <c r="A25" s="76"/>
      <c r="B25" s="74" t="s">
        <v>201</v>
      </c>
      <c r="C25" s="75" t="s">
        <v>184</v>
      </c>
      <c r="D25" s="70" t="s">
        <v>185</v>
      </c>
      <c r="E25" s="72">
        <v>1</v>
      </c>
      <c r="F25" s="70" t="s">
        <v>183</v>
      </c>
      <c r="G25" s="70"/>
      <c r="H25" s="70">
        <f t="shared" si="1"/>
        <v>2</v>
      </c>
      <c r="I25" s="70">
        <f t="shared" si="0"/>
        <v>0</v>
      </c>
    </row>
    <row r="26" spans="1:9" ht="15.75">
      <c r="A26" s="76"/>
      <c r="B26" s="74" t="s">
        <v>201</v>
      </c>
      <c r="C26" s="75" t="s">
        <v>186</v>
      </c>
      <c r="D26" s="70" t="s">
        <v>187</v>
      </c>
      <c r="E26" s="72">
        <v>1</v>
      </c>
      <c r="F26" s="70" t="s">
        <v>183</v>
      </c>
      <c r="G26" s="70"/>
      <c r="H26" s="70">
        <f t="shared" si="1"/>
        <v>2</v>
      </c>
      <c r="I26" s="70">
        <f t="shared" si="0"/>
        <v>0</v>
      </c>
    </row>
    <row r="27" spans="1:9" ht="15.75">
      <c r="A27" s="76"/>
      <c r="B27" s="77"/>
      <c r="C27" s="78" t="s">
        <v>206</v>
      </c>
      <c r="D27" s="70"/>
      <c r="E27" s="72"/>
      <c r="F27" s="70"/>
      <c r="G27" s="70"/>
      <c r="H27" s="70"/>
      <c r="I27" s="79">
        <f>SUM(I4:I26)</f>
        <v>0</v>
      </c>
    </row>
    <row r="28" spans="1:9" ht="15.75">
      <c r="A28" s="76"/>
      <c r="B28" s="77"/>
      <c r="C28" s="80"/>
      <c r="D28" s="70"/>
      <c r="E28" s="72"/>
      <c r="F28" s="70"/>
      <c r="G28" s="70"/>
      <c r="H28" s="70"/>
      <c r="I28" s="70"/>
    </row>
    <row r="29" spans="1:10" ht="15.75">
      <c r="A29" s="76"/>
      <c r="B29" s="77"/>
      <c r="C29" s="80"/>
      <c r="D29" s="70"/>
      <c r="E29" s="72"/>
      <c r="F29" s="70"/>
      <c r="G29" s="70"/>
      <c r="H29" s="70"/>
      <c r="I29" s="70"/>
      <c r="J29" s="81"/>
    </row>
    <row r="30" ht="15.75">
      <c r="B30" s="82" t="s">
        <v>208</v>
      </c>
    </row>
    <row r="31" spans="2:9" ht="31.5">
      <c r="B31" s="71" t="s">
        <v>204</v>
      </c>
      <c r="C31" s="71" t="s">
        <v>194</v>
      </c>
      <c r="D31" s="71" t="s">
        <v>195</v>
      </c>
      <c r="E31" s="71" t="s">
        <v>196</v>
      </c>
      <c r="F31" s="71" t="s">
        <v>197</v>
      </c>
      <c r="G31" s="71" t="s">
        <v>202</v>
      </c>
      <c r="H31" s="71" t="s">
        <v>203</v>
      </c>
      <c r="I31" s="71" t="s">
        <v>205</v>
      </c>
    </row>
    <row r="32" spans="1:9" ht="31.5">
      <c r="A32" s="70"/>
      <c r="B32" s="74" t="s">
        <v>201</v>
      </c>
      <c r="C32" s="75" t="s">
        <v>75</v>
      </c>
      <c r="D32" s="70"/>
      <c r="E32" s="72">
        <v>6</v>
      </c>
      <c r="F32" s="70" t="s">
        <v>64</v>
      </c>
      <c r="G32" s="70"/>
      <c r="H32" s="70">
        <f>E32*2</f>
        <v>12</v>
      </c>
      <c r="I32" s="70">
        <f>H32*G32</f>
        <v>0</v>
      </c>
    </row>
    <row r="33" spans="1:9" ht="15.75">
      <c r="A33" s="70"/>
      <c r="B33" s="74" t="s">
        <v>201</v>
      </c>
      <c r="C33" s="75" t="s">
        <v>77</v>
      </c>
      <c r="D33" s="70"/>
      <c r="E33" s="72">
        <v>4</v>
      </c>
      <c r="F33" s="70" t="s">
        <v>64</v>
      </c>
      <c r="G33" s="70"/>
      <c r="H33" s="70">
        <f aca="true" t="shared" si="2" ref="H33:H47">E33*2</f>
        <v>8</v>
      </c>
      <c r="I33" s="70">
        <f aca="true" t="shared" si="3" ref="I33:I47">H33*G33</f>
        <v>0</v>
      </c>
    </row>
    <row r="34" spans="1:9" ht="31.5">
      <c r="A34" s="70"/>
      <c r="B34" s="74" t="s">
        <v>201</v>
      </c>
      <c r="C34" s="75" t="s">
        <v>92</v>
      </c>
      <c r="D34" s="70"/>
      <c r="E34" s="72">
        <v>2</v>
      </c>
      <c r="F34" s="70" t="s">
        <v>64</v>
      </c>
      <c r="G34" s="70"/>
      <c r="H34" s="70">
        <f t="shared" si="2"/>
        <v>4</v>
      </c>
      <c r="I34" s="70">
        <f t="shared" si="3"/>
        <v>0</v>
      </c>
    </row>
    <row r="35" spans="1:9" ht="31.5">
      <c r="A35" s="70"/>
      <c r="B35" s="74" t="s">
        <v>201</v>
      </c>
      <c r="C35" s="75" t="s">
        <v>93</v>
      </c>
      <c r="D35" s="70"/>
      <c r="E35" s="72">
        <v>1</v>
      </c>
      <c r="F35" s="70" t="s">
        <v>64</v>
      </c>
      <c r="G35" s="70"/>
      <c r="H35" s="70">
        <f t="shared" si="2"/>
        <v>2</v>
      </c>
      <c r="I35" s="70">
        <f t="shared" si="3"/>
        <v>0</v>
      </c>
    </row>
    <row r="36" spans="1:9" ht="15.75">
      <c r="A36" s="70"/>
      <c r="B36" s="74" t="s">
        <v>201</v>
      </c>
      <c r="C36" s="75" t="s">
        <v>97</v>
      </c>
      <c r="D36" s="70"/>
      <c r="E36" s="72">
        <v>1</v>
      </c>
      <c r="F36" s="70" t="s">
        <v>64</v>
      </c>
      <c r="G36" s="70"/>
      <c r="H36" s="70">
        <f t="shared" si="2"/>
        <v>2</v>
      </c>
      <c r="I36" s="70">
        <f t="shared" si="3"/>
        <v>0</v>
      </c>
    </row>
    <row r="37" spans="1:9" ht="15.75">
      <c r="A37" s="70"/>
      <c r="B37" s="74" t="s">
        <v>201</v>
      </c>
      <c r="C37" s="75" t="s">
        <v>102</v>
      </c>
      <c r="D37" s="70"/>
      <c r="E37" s="72">
        <v>2</v>
      </c>
      <c r="F37" s="70" t="s">
        <v>64</v>
      </c>
      <c r="G37" s="70"/>
      <c r="H37" s="70">
        <f t="shared" si="2"/>
        <v>4</v>
      </c>
      <c r="I37" s="70">
        <f t="shared" si="3"/>
        <v>0</v>
      </c>
    </row>
    <row r="38" spans="1:9" ht="31.5">
      <c r="A38" s="70"/>
      <c r="B38" s="74" t="s">
        <v>201</v>
      </c>
      <c r="C38" s="75" t="s">
        <v>104</v>
      </c>
      <c r="D38" s="70"/>
      <c r="E38" s="72">
        <v>1</v>
      </c>
      <c r="F38" s="70" t="s">
        <v>64</v>
      </c>
      <c r="G38" s="70"/>
      <c r="H38" s="70">
        <f t="shared" si="2"/>
        <v>2</v>
      </c>
      <c r="I38" s="70">
        <f t="shared" si="3"/>
        <v>0</v>
      </c>
    </row>
    <row r="39" spans="1:9" ht="31.5">
      <c r="A39" s="70"/>
      <c r="B39" s="74" t="s">
        <v>201</v>
      </c>
      <c r="C39" s="75" t="s">
        <v>105</v>
      </c>
      <c r="D39" s="70"/>
      <c r="E39" s="72">
        <v>1</v>
      </c>
      <c r="F39" s="70" t="s">
        <v>64</v>
      </c>
      <c r="G39" s="70"/>
      <c r="H39" s="70">
        <f t="shared" si="2"/>
        <v>2</v>
      </c>
      <c r="I39" s="70">
        <f t="shared" si="3"/>
        <v>0</v>
      </c>
    </row>
    <row r="40" spans="1:9" ht="15.75">
      <c r="A40" s="70"/>
      <c r="B40" s="74" t="s">
        <v>201</v>
      </c>
      <c r="C40" s="75" t="s">
        <v>142</v>
      </c>
      <c r="D40" s="70" t="s">
        <v>143</v>
      </c>
      <c r="E40" s="72">
        <v>3</v>
      </c>
      <c r="F40" s="70" t="s">
        <v>128</v>
      </c>
      <c r="G40" s="70"/>
      <c r="H40" s="70">
        <f t="shared" si="2"/>
        <v>6</v>
      </c>
      <c r="I40" s="70">
        <f t="shared" si="3"/>
        <v>0</v>
      </c>
    </row>
    <row r="41" spans="1:9" ht="15.75">
      <c r="A41" s="70"/>
      <c r="B41" s="74" t="s">
        <v>201</v>
      </c>
      <c r="C41" s="75" t="s">
        <v>144</v>
      </c>
      <c r="D41" s="70" t="s">
        <v>143</v>
      </c>
      <c r="E41" s="72">
        <v>1</v>
      </c>
      <c r="F41" s="70" t="s">
        <v>128</v>
      </c>
      <c r="G41" s="70"/>
      <c r="H41" s="70">
        <f t="shared" si="2"/>
        <v>2</v>
      </c>
      <c r="I41" s="70">
        <f t="shared" si="3"/>
        <v>0</v>
      </c>
    </row>
    <row r="42" spans="1:9" ht="15.75">
      <c r="A42" s="70"/>
      <c r="B42" s="74" t="s">
        <v>201</v>
      </c>
      <c r="C42" s="75" t="s">
        <v>148</v>
      </c>
      <c r="D42" s="70" t="s">
        <v>149</v>
      </c>
      <c r="E42" s="72">
        <v>1</v>
      </c>
      <c r="F42" s="70" t="s">
        <v>128</v>
      </c>
      <c r="G42" s="70"/>
      <c r="H42" s="70">
        <f t="shared" si="2"/>
        <v>2</v>
      </c>
      <c r="I42" s="70">
        <f t="shared" si="3"/>
        <v>0</v>
      </c>
    </row>
    <row r="43" spans="1:9" ht="31.5">
      <c r="A43" s="70"/>
      <c r="B43" s="74" t="s">
        <v>201</v>
      </c>
      <c r="C43" s="75" t="s">
        <v>152</v>
      </c>
      <c r="D43" s="70" t="s">
        <v>153</v>
      </c>
      <c r="E43" s="72">
        <v>2</v>
      </c>
      <c r="F43" s="70" t="s">
        <v>128</v>
      </c>
      <c r="G43" s="70"/>
      <c r="H43" s="70">
        <f t="shared" si="2"/>
        <v>4</v>
      </c>
      <c r="I43" s="70">
        <f t="shared" si="3"/>
        <v>0</v>
      </c>
    </row>
    <row r="44" spans="1:9" ht="15.75">
      <c r="A44" s="70"/>
      <c r="B44" s="74" t="s">
        <v>201</v>
      </c>
      <c r="C44" s="75" t="s">
        <v>144</v>
      </c>
      <c r="D44" s="70"/>
      <c r="E44" s="72">
        <v>1</v>
      </c>
      <c r="F44" s="70" t="s">
        <v>128</v>
      </c>
      <c r="G44" s="70"/>
      <c r="H44" s="70">
        <f t="shared" si="2"/>
        <v>2</v>
      </c>
      <c r="I44" s="70">
        <f t="shared" si="3"/>
        <v>0</v>
      </c>
    </row>
    <row r="45" spans="1:9" ht="15.75">
      <c r="A45" s="70"/>
      <c r="B45" s="74" t="s">
        <v>201</v>
      </c>
      <c r="C45" s="75" t="s">
        <v>155</v>
      </c>
      <c r="D45" s="70"/>
      <c r="E45" s="72">
        <v>1</v>
      </c>
      <c r="F45" s="70" t="s">
        <v>128</v>
      </c>
      <c r="G45" s="70"/>
      <c r="H45" s="70">
        <f t="shared" si="2"/>
        <v>2</v>
      </c>
      <c r="I45" s="70">
        <f t="shared" si="3"/>
        <v>0</v>
      </c>
    </row>
    <row r="46" spans="1:9" ht="31.5">
      <c r="A46" s="70"/>
      <c r="B46" s="74" t="s">
        <v>201</v>
      </c>
      <c r="C46" s="75" t="s">
        <v>179</v>
      </c>
      <c r="D46" s="70"/>
      <c r="E46" s="72">
        <v>3</v>
      </c>
      <c r="F46" s="70" t="s">
        <v>165</v>
      </c>
      <c r="G46" s="70"/>
      <c r="H46" s="70">
        <f t="shared" si="2"/>
        <v>6</v>
      </c>
      <c r="I46" s="70">
        <f t="shared" si="3"/>
        <v>0</v>
      </c>
    </row>
    <row r="47" spans="1:9" ht="15.75">
      <c r="A47" s="70"/>
      <c r="B47" s="74" t="s">
        <v>201</v>
      </c>
      <c r="C47" s="75" t="s">
        <v>144</v>
      </c>
      <c r="D47" s="70" t="s">
        <v>180</v>
      </c>
      <c r="E47" s="72">
        <v>1</v>
      </c>
      <c r="F47" s="70" t="s">
        <v>165</v>
      </c>
      <c r="G47" s="70"/>
      <c r="H47" s="70">
        <f t="shared" si="2"/>
        <v>2</v>
      </c>
      <c r="I47" s="70">
        <f t="shared" si="3"/>
        <v>0</v>
      </c>
    </row>
    <row r="48" spans="1:9" ht="15.75">
      <c r="A48" s="70"/>
      <c r="B48" s="77"/>
      <c r="C48" s="78" t="s">
        <v>206</v>
      </c>
      <c r="D48" s="70"/>
      <c r="E48" s="72"/>
      <c r="F48" s="70"/>
      <c r="G48" s="70"/>
      <c r="H48" s="70"/>
      <c r="I48" s="79">
        <f>SUM(I32:I47)</f>
        <v>0</v>
      </c>
    </row>
    <row r="49" spans="1:9" ht="15.75">
      <c r="A49" s="70"/>
      <c r="B49" s="77"/>
      <c r="C49" s="80"/>
      <c r="D49" s="70"/>
      <c r="E49" s="72"/>
      <c r="F49" s="70"/>
      <c r="G49" s="70"/>
      <c r="H49" s="70"/>
      <c r="I49" s="70"/>
    </row>
    <row r="50" spans="1:2" ht="15.75">
      <c r="A50" s="70"/>
      <c r="B50" s="82" t="s">
        <v>209</v>
      </c>
    </row>
    <row r="51" spans="1:9" ht="31.5">
      <c r="A51" s="70"/>
      <c r="B51" s="71" t="s">
        <v>204</v>
      </c>
      <c r="C51" s="71" t="s">
        <v>194</v>
      </c>
      <c r="D51" s="71" t="s">
        <v>195</v>
      </c>
      <c r="E51" s="71" t="s">
        <v>196</v>
      </c>
      <c r="F51" s="71" t="s">
        <v>197</v>
      </c>
      <c r="G51" s="71" t="s">
        <v>202</v>
      </c>
      <c r="H51" s="71" t="s">
        <v>203</v>
      </c>
      <c r="I51" s="71" t="s">
        <v>205</v>
      </c>
    </row>
    <row r="52" spans="1:9" ht="31.5">
      <c r="A52" s="70"/>
      <c r="B52" s="72" t="s">
        <v>198</v>
      </c>
      <c r="C52" s="73" t="s">
        <v>63</v>
      </c>
      <c r="D52" s="70"/>
      <c r="E52" s="72">
        <v>2</v>
      </c>
      <c r="F52" s="70" t="s">
        <v>64</v>
      </c>
      <c r="G52" s="70"/>
      <c r="H52" s="70">
        <f>E52*4</f>
        <v>8</v>
      </c>
      <c r="I52" s="70">
        <f>H52*G52</f>
        <v>0</v>
      </c>
    </row>
    <row r="53" spans="1:9" ht="15.75">
      <c r="A53" s="70"/>
      <c r="B53" s="72" t="s">
        <v>198</v>
      </c>
      <c r="C53" s="73" t="s">
        <v>67</v>
      </c>
      <c r="D53" s="70" t="s">
        <v>68</v>
      </c>
      <c r="E53" s="72">
        <v>1</v>
      </c>
      <c r="F53" s="70" t="s">
        <v>64</v>
      </c>
      <c r="G53" s="70"/>
      <c r="H53" s="70">
        <f aca="true" t="shared" si="4" ref="H53:H68">E53*4</f>
        <v>4</v>
      </c>
      <c r="I53" s="70">
        <f aca="true" t="shared" si="5" ref="I53:I83">H53*G53</f>
        <v>0</v>
      </c>
    </row>
    <row r="54" spans="1:9" ht="15.75">
      <c r="A54" s="70"/>
      <c r="B54" s="72" t="s">
        <v>198</v>
      </c>
      <c r="C54" s="73" t="s">
        <v>74</v>
      </c>
      <c r="D54" s="70"/>
      <c r="E54" s="72">
        <v>4</v>
      </c>
      <c r="F54" s="70" t="s">
        <v>64</v>
      </c>
      <c r="G54" s="70"/>
      <c r="H54" s="70">
        <f t="shared" si="4"/>
        <v>16</v>
      </c>
      <c r="I54" s="70">
        <f t="shared" si="5"/>
        <v>0</v>
      </c>
    </row>
    <row r="55" spans="1:9" ht="31.5">
      <c r="A55" s="70"/>
      <c r="B55" s="72" t="s">
        <v>198</v>
      </c>
      <c r="C55" s="73" t="s">
        <v>82</v>
      </c>
      <c r="D55" s="70" t="s">
        <v>83</v>
      </c>
      <c r="E55" s="72">
        <v>1</v>
      </c>
      <c r="F55" s="70" t="s">
        <v>64</v>
      </c>
      <c r="G55" s="70"/>
      <c r="H55" s="70">
        <f t="shared" si="4"/>
        <v>4</v>
      </c>
      <c r="I55" s="70">
        <f t="shared" si="5"/>
        <v>0</v>
      </c>
    </row>
    <row r="56" spans="1:9" ht="15.75">
      <c r="A56" s="70"/>
      <c r="B56" s="72" t="s">
        <v>198</v>
      </c>
      <c r="C56" s="73" t="s">
        <v>88</v>
      </c>
      <c r="D56" s="70" t="s">
        <v>89</v>
      </c>
      <c r="E56" s="72">
        <v>1</v>
      </c>
      <c r="F56" s="70" t="s">
        <v>64</v>
      </c>
      <c r="G56" s="70"/>
      <c r="H56" s="70">
        <f t="shared" si="4"/>
        <v>4</v>
      </c>
      <c r="I56" s="70">
        <f t="shared" si="5"/>
        <v>0</v>
      </c>
    </row>
    <row r="57" spans="1:9" ht="31.5">
      <c r="A57" s="70"/>
      <c r="B57" s="72" t="s">
        <v>198</v>
      </c>
      <c r="C57" s="73" t="s">
        <v>90</v>
      </c>
      <c r="D57" s="70"/>
      <c r="E57" s="72">
        <v>1</v>
      </c>
      <c r="F57" s="70" t="s">
        <v>64</v>
      </c>
      <c r="G57" s="70"/>
      <c r="H57" s="70">
        <f t="shared" si="4"/>
        <v>4</v>
      </c>
      <c r="I57" s="70">
        <f t="shared" si="5"/>
        <v>0</v>
      </c>
    </row>
    <row r="58" spans="1:9" ht="15.75">
      <c r="A58" s="70"/>
      <c r="B58" s="72" t="s">
        <v>198</v>
      </c>
      <c r="C58" s="73" t="s">
        <v>96</v>
      </c>
      <c r="D58" s="70"/>
      <c r="E58" s="72">
        <v>1</v>
      </c>
      <c r="F58" s="70" t="s">
        <v>64</v>
      </c>
      <c r="G58" s="70"/>
      <c r="H58" s="70">
        <f t="shared" si="4"/>
        <v>4</v>
      </c>
      <c r="I58" s="70">
        <f t="shared" si="5"/>
        <v>0</v>
      </c>
    </row>
    <row r="59" spans="1:9" ht="15.75">
      <c r="A59" s="70"/>
      <c r="B59" s="72" t="s">
        <v>198</v>
      </c>
      <c r="C59" s="73" t="s">
        <v>98</v>
      </c>
      <c r="D59" s="70" t="s">
        <v>99</v>
      </c>
      <c r="E59" s="72">
        <v>1</v>
      </c>
      <c r="F59" s="70" t="s">
        <v>64</v>
      </c>
      <c r="G59" s="70"/>
      <c r="H59" s="70">
        <f t="shared" si="4"/>
        <v>4</v>
      </c>
      <c r="I59" s="70">
        <f t="shared" si="5"/>
        <v>0</v>
      </c>
    </row>
    <row r="60" spans="1:9" ht="31.5">
      <c r="A60" s="70"/>
      <c r="B60" s="72" t="s">
        <v>198</v>
      </c>
      <c r="C60" s="73" t="s">
        <v>101</v>
      </c>
      <c r="D60" s="70"/>
      <c r="E60" s="72">
        <v>1</v>
      </c>
      <c r="F60" s="70" t="s">
        <v>64</v>
      </c>
      <c r="G60" s="70"/>
      <c r="H60" s="70">
        <f t="shared" si="4"/>
        <v>4</v>
      </c>
      <c r="I60" s="70">
        <f t="shared" si="5"/>
        <v>0</v>
      </c>
    </row>
    <row r="61" spans="1:9" ht="31.5">
      <c r="A61" s="70"/>
      <c r="B61" s="72" t="s">
        <v>198</v>
      </c>
      <c r="C61" s="73" t="s">
        <v>129</v>
      </c>
      <c r="D61" s="70"/>
      <c r="E61" s="72">
        <v>1</v>
      </c>
      <c r="F61" s="70" t="s">
        <v>128</v>
      </c>
      <c r="G61" s="70"/>
      <c r="H61" s="70">
        <f t="shared" si="4"/>
        <v>4</v>
      </c>
      <c r="I61" s="70">
        <f t="shared" si="5"/>
        <v>0</v>
      </c>
    </row>
    <row r="62" spans="1:9" ht="15.75">
      <c r="A62" s="70"/>
      <c r="B62" s="72" t="s">
        <v>198</v>
      </c>
      <c r="C62" s="73" t="s">
        <v>130</v>
      </c>
      <c r="D62" s="70" t="s">
        <v>131</v>
      </c>
      <c r="E62" s="72">
        <v>1</v>
      </c>
      <c r="F62" s="70" t="s">
        <v>128</v>
      </c>
      <c r="G62" s="70"/>
      <c r="H62" s="70">
        <f t="shared" si="4"/>
        <v>4</v>
      </c>
      <c r="I62" s="70">
        <f t="shared" si="5"/>
        <v>0</v>
      </c>
    </row>
    <row r="63" spans="1:9" ht="15.75">
      <c r="A63" s="70"/>
      <c r="B63" s="72" t="s">
        <v>198</v>
      </c>
      <c r="C63" s="73" t="s">
        <v>134</v>
      </c>
      <c r="D63" s="70" t="s">
        <v>135</v>
      </c>
      <c r="E63" s="72">
        <v>1</v>
      </c>
      <c r="F63" s="70" t="s">
        <v>128</v>
      </c>
      <c r="G63" s="70"/>
      <c r="H63" s="70">
        <f t="shared" si="4"/>
        <v>4</v>
      </c>
      <c r="I63" s="70">
        <f t="shared" si="5"/>
        <v>0</v>
      </c>
    </row>
    <row r="64" spans="1:9" ht="15.75">
      <c r="A64" s="70"/>
      <c r="B64" s="72" t="s">
        <v>198</v>
      </c>
      <c r="C64" s="73" t="s">
        <v>154</v>
      </c>
      <c r="D64" s="70"/>
      <c r="E64" s="72">
        <v>1</v>
      </c>
      <c r="F64" s="70" t="s">
        <v>128</v>
      </c>
      <c r="G64" s="70"/>
      <c r="H64" s="70">
        <f t="shared" si="4"/>
        <v>4</v>
      </c>
      <c r="I64" s="70">
        <f t="shared" si="5"/>
        <v>0</v>
      </c>
    </row>
    <row r="65" spans="1:9" ht="15.75">
      <c r="A65" s="70"/>
      <c r="B65" s="72" t="s">
        <v>198</v>
      </c>
      <c r="C65" s="73" t="s">
        <v>130</v>
      </c>
      <c r="D65" s="70" t="s">
        <v>164</v>
      </c>
      <c r="E65" s="72">
        <v>1</v>
      </c>
      <c r="F65" s="70" t="s">
        <v>165</v>
      </c>
      <c r="G65" s="70"/>
      <c r="H65" s="70">
        <f t="shared" si="4"/>
        <v>4</v>
      </c>
      <c r="I65" s="70">
        <f t="shared" si="5"/>
        <v>0</v>
      </c>
    </row>
    <row r="66" spans="1:9" ht="15.75">
      <c r="A66" s="70"/>
      <c r="B66" s="72" t="s">
        <v>198</v>
      </c>
      <c r="C66" s="73" t="s">
        <v>166</v>
      </c>
      <c r="D66" s="70" t="s">
        <v>167</v>
      </c>
      <c r="E66" s="72">
        <v>1</v>
      </c>
      <c r="F66" s="70" t="s">
        <v>165</v>
      </c>
      <c r="G66" s="70"/>
      <c r="H66" s="70">
        <f t="shared" si="4"/>
        <v>4</v>
      </c>
      <c r="I66" s="70">
        <f t="shared" si="5"/>
        <v>0</v>
      </c>
    </row>
    <row r="67" spans="1:9" ht="15.75">
      <c r="A67" s="70"/>
      <c r="B67" s="72" t="s">
        <v>198</v>
      </c>
      <c r="C67" s="73" t="s">
        <v>174</v>
      </c>
      <c r="D67" s="70"/>
      <c r="E67" s="72">
        <v>1</v>
      </c>
      <c r="F67" s="70" t="s">
        <v>165</v>
      </c>
      <c r="G67" s="70"/>
      <c r="H67" s="70">
        <f t="shared" si="4"/>
        <v>4</v>
      </c>
      <c r="I67" s="70">
        <f t="shared" si="5"/>
        <v>0</v>
      </c>
    </row>
    <row r="68" spans="1:9" ht="15.75">
      <c r="A68" s="70"/>
      <c r="B68" s="72" t="s">
        <v>198</v>
      </c>
      <c r="C68" s="73" t="s">
        <v>175</v>
      </c>
      <c r="D68" s="70" t="s">
        <v>176</v>
      </c>
      <c r="E68" s="72">
        <v>1</v>
      </c>
      <c r="F68" s="70" t="s">
        <v>165</v>
      </c>
      <c r="G68" s="70"/>
      <c r="H68" s="70">
        <f t="shared" si="4"/>
        <v>4</v>
      </c>
      <c r="I68" s="70">
        <f t="shared" si="5"/>
        <v>0</v>
      </c>
    </row>
    <row r="69" spans="1:9" ht="15.75">
      <c r="A69" s="70"/>
      <c r="B69" s="74" t="s">
        <v>201</v>
      </c>
      <c r="C69" s="75" t="s">
        <v>76</v>
      </c>
      <c r="D69" s="70"/>
      <c r="E69" s="72">
        <v>10</v>
      </c>
      <c r="F69" s="70" t="s">
        <v>64</v>
      </c>
      <c r="G69" s="70"/>
      <c r="H69" s="70">
        <f>E69*2</f>
        <v>20</v>
      </c>
      <c r="I69" s="70">
        <f t="shared" si="5"/>
        <v>0</v>
      </c>
    </row>
    <row r="70" spans="1:9" ht="15.75">
      <c r="A70" s="70"/>
      <c r="B70" s="74" t="s">
        <v>201</v>
      </c>
      <c r="C70" s="75" t="s">
        <v>79</v>
      </c>
      <c r="D70" s="70"/>
      <c r="E70" s="72">
        <v>1</v>
      </c>
      <c r="F70" s="70" t="s">
        <v>64</v>
      </c>
      <c r="G70" s="70"/>
      <c r="H70" s="70">
        <f aca="true" t="shared" si="6" ref="H70:H76">E70*2</f>
        <v>2</v>
      </c>
      <c r="I70" s="70">
        <f t="shared" si="5"/>
        <v>0</v>
      </c>
    </row>
    <row r="71" spans="1:9" ht="31.5">
      <c r="A71" s="70"/>
      <c r="B71" s="74" t="s">
        <v>201</v>
      </c>
      <c r="C71" s="75" t="s">
        <v>80</v>
      </c>
      <c r="D71" s="70" t="s">
        <v>81</v>
      </c>
      <c r="E71" s="72">
        <v>1</v>
      </c>
      <c r="F71" s="70" t="s">
        <v>64</v>
      </c>
      <c r="G71" s="70"/>
      <c r="H71" s="70">
        <f t="shared" si="6"/>
        <v>2</v>
      </c>
      <c r="I71" s="70">
        <f t="shared" si="5"/>
        <v>0</v>
      </c>
    </row>
    <row r="72" spans="1:9" ht="15.75">
      <c r="A72" s="70"/>
      <c r="B72" s="74" t="s">
        <v>201</v>
      </c>
      <c r="C72" s="75" t="s">
        <v>87</v>
      </c>
      <c r="D72" s="70"/>
      <c r="E72" s="72">
        <v>1</v>
      </c>
      <c r="F72" s="70" t="s">
        <v>64</v>
      </c>
      <c r="G72" s="70"/>
      <c r="H72" s="70">
        <f t="shared" si="6"/>
        <v>2</v>
      </c>
      <c r="I72" s="70">
        <f t="shared" si="5"/>
        <v>0</v>
      </c>
    </row>
    <row r="73" spans="1:9" ht="15.75">
      <c r="A73" s="70"/>
      <c r="B73" s="74" t="s">
        <v>201</v>
      </c>
      <c r="C73" s="75" t="s">
        <v>91</v>
      </c>
      <c r="D73" s="70"/>
      <c r="E73" s="72">
        <v>2</v>
      </c>
      <c r="F73" s="70" t="s">
        <v>64</v>
      </c>
      <c r="G73" s="70"/>
      <c r="H73" s="70">
        <f t="shared" si="6"/>
        <v>4</v>
      </c>
      <c r="I73" s="70">
        <f t="shared" si="5"/>
        <v>0</v>
      </c>
    </row>
    <row r="74" spans="1:9" ht="15.75">
      <c r="A74" s="70"/>
      <c r="B74" s="74" t="s">
        <v>201</v>
      </c>
      <c r="C74" s="75" t="s">
        <v>132</v>
      </c>
      <c r="D74" s="70" t="s">
        <v>133</v>
      </c>
      <c r="E74" s="72">
        <v>1</v>
      </c>
      <c r="F74" s="70" t="s">
        <v>128</v>
      </c>
      <c r="G74" s="70"/>
      <c r="H74" s="70">
        <f t="shared" si="6"/>
        <v>2</v>
      </c>
      <c r="I74" s="70">
        <f t="shared" si="5"/>
        <v>0</v>
      </c>
    </row>
    <row r="75" spans="1:9" ht="15.75">
      <c r="A75" s="70"/>
      <c r="B75" s="74" t="s">
        <v>201</v>
      </c>
      <c r="C75" s="75" t="s">
        <v>147</v>
      </c>
      <c r="D75" s="70"/>
      <c r="E75" s="72">
        <v>1</v>
      </c>
      <c r="F75" s="70" t="s">
        <v>128</v>
      </c>
      <c r="G75" s="70"/>
      <c r="H75" s="70">
        <f t="shared" si="6"/>
        <v>2</v>
      </c>
      <c r="I75" s="70">
        <f t="shared" si="5"/>
        <v>0</v>
      </c>
    </row>
    <row r="76" spans="1:9" ht="15.75">
      <c r="A76" s="70"/>
      <c r="B76" s="74" t="s">
        <v>201</v>
      </c>
      <c r="C76" s="75" t="s">
        <v>132</v>
      </c>
      <c r="D76" s="70"/>
      <c r="E76" s="72">
        <v>1</v>
      </c>
      <c r="F76" s="70" t="s">
        <v>165</v>
      </c>
      <c r="G76" s="70"/>
      <c r="H76" s="70">
        <f t="shared" si="6"/>
        <v>2</v>
      </c>
      <c r="I76" s="70">
        <f t="shared" si="5"/>
        <v>0</v>
      </c>
    </row>
    <row r="77" spans="1:9" ht="15.75">
      <c r="A77" s="70"/>
      <c r="B77" s="83" t="s">
        <v>199</v>
      </c>
      <c r="C77" s="84" t="s">
        <v>84</v>
      </c>
      <c r="D77" s="70"/>
      <c r="E77" s="72">
        <v>1</v>
      </c>
      <c r="F77" s="70" t="s">
        <v>64</v>
      </c>
      <c r="G77" s="70"/>
      <c r="H77" s="70">
        <f>E77</f>
        <v>1</v>
      </c>
      <c r="I77" s="70">
        <f t="shared" si="5"/>
        <v>0</v>
      </c>
    </row>
    <row r="78" spans="1:9" ht="15.75">
      <c r="A78" s="70"/>
      <c r="B78" s="83" t="s">
        <v>199</v>
      </c>
      <c r="C78" s="84" t="s">
        <v>86</v>
      </c>
      <c r="D78" s="70"/>
      <c r="E78" s="72">
        <v>1</v>
      </c>
      <c r="F78" s="70" t="s">
        <v>64</v>
      </c>
      <c r="G78" s="70"/>
      <c r="H78" s="70">
        <f aca="true" t="shared" si="7" ref="H78:H83">E78</f>
        <v>1</v>
      </c>
      <c r="I78" s="70">
        <f t="shared" si="5"/>
        <v>0</v>
      </c>
    </row>
    <row r="79" spans="1:9" ht="15.75">
      <c r="A79" s="70"/>
      <c r="B79" s="83" t="s">
        <v>199</v>
      </c>
      <c r="C79" s="84" t="s">
        <v>94</v>
      </c>
      <c r="D79" s="70" t="s">
        <v>95</v>
      </c>
      <c r="E79" s="72">
        <v>1</v>
      </c>
      <c r="F79" s="70" t="s">
        <v>64</v>
      </c>
      <c r="G79" s="70"/>
      <c r="H79" s="70">
        <f t="shared" si="7"/>
        <v>1</v>
      </c>
      <c r="I79" s="70">
        <f t="shared" si="5"/>
        <v>0</v>
      </c>
    </row>
    <row r="80" spans="1:9" ht="15.75">
      <c r="A80" s="70"/>
      <c r="B80" s="83" t="s">
        <v>199</v>
      </c>
      <c r="C80" s="84" t="s">
        <v>103</v>
      </c>
      <c r="D80" s="70"/>
      <c r="E80" s="72">
        <v>2</v>
      </c>
      <c r="F80" s="70" t="s">
        <v>64</v>
      </c>
      <c r="G80" s="70"/>
      <c r="H80" s="70">
        <f t="shared" si="7"/>
        <v>2</v>
      </c>
      <c r="I80" s="70">
        <f t="shared" si="5"/>
        <v>0</v>
      </c>
    </row>
    <row r="81" spans="1:9" ht="15.75">
      <c r="A81" s="70"/>
      <c r="B81" s="83" t="s">
        <v>199</v>
      </c>
      <c r="C81" s="84" t="s">
        <v>150</v>
      </c>
      <c r="D81" s="70" t="s">
        <v>151</v>
      </c>
      <c r="E81" s="72">
        <v>1</v>
      </c>
      <c r="F81" s="70" t="s">
        <v>128</v>
      </c>
      <c r="G81" s="70"/>
      <c r="H81" s="70">
        <f t="shared" si="7"/>
        <v>1</v>
      </c>
      <c r="I81" s="70">
        <f t="shared" si="5"/>
        <v>0</v>
      </c>
    </row>
    <row r="82" spans="1:9" ht="15.75">
      <c r="A82" s="70"/>
      <c r="B82" s="83" t="s">
        <v>199</v>
      </c>
      <c r="C82" s="84" t="s">
        <v>177</v>
      </c>
      <c r="D82" s="70" t="s">
        <v>178</v>
      </c>
      <c r="E82" s="72">
        <v>1</v>
      </c>
      <c r="F82" s="70" t="s">
        <v>165</v>
      </c>
      <c r="G82" s="70"/>
      <c r="H82" s="70">
        <f t="shared" si="7"/>
        <v>1</v>
      </c>
      <c r="I82" s="70">
        <f t="shared" si="5"/>
        <v>0</v>
      </c>
    </row>
    <row r="83" spans="1:9" ht="15.75">
      <c r="A83" s="70"/>
      <c r="B83" s="83" t="s">
        <v>199</v>
      </c>
      <c r="C83" s="84" t="s">
        <v>150</v>
      </c>
      <c r="D83" s="70"/>
      <c r="E83" s="72">
        <v>1</v>
      </c>
      <c r="F83" s="70" t="s">
        <v>165</v>
      </c>
      <c r="G83" s="70"/>
      <c r="H83" s="70">
        <f t="shared" si="7"/>
        <v>1</v>
      </c>
      <c r="I83" s="70">
        <f t="shared" si="5"/>
        <v>0</v>
      </c>
    </row>
    <row r="84" spans="1:9" s="86" customFormat="1" ht="15.75">
      <c r="A84" s="85"/>
      <c r="B84" s="77"/>
      <c r="C84" s="78" t="s">
        <v>206</v>
      </c>
      <c r="D84" s="85"/>
      <c r="E84" s="77"/>
      <c r="F84" s="85"/>
      <c r="G84" s="85"/>
      <c r="H84" s="85"/>
      <c r="I84" s="79">
        <f>SUM(I52:I83)</f>
        <v>0</v>
      </c>
    </row>
    <row r="85" spans="1:9" s="86" customFormat="1" ht="15.75">
      <c r="A85" s="85"/>
      <c r="B85" s="77"/>
      <c r="C85" s="80"/>
      <c r="D85" s="85"/>
      <c r="E85" s="77"/>
      <c r="F85" s="85"/>
      <c r="G85" s="85"/>
      <c r="H85" s="85"/>
      <c r="I85" s="85"/>
    </row>
    <row r="86" spans="1:9" s="86" customFormat="1" ht="15.75">
      <c r="A86" s="85"/>
      <c r="B86" s="77"/>
      <c r="C86" s="80"/>
      <c r="D86" s="85"/>
      <c r="E86" s="77"/>
      <c r="F86" s="85"/>
      <c r="G86" s="85"/>
      <c r="H86" s="85"/>
      <c r="I86" s="85"/>
    </row>
    <row r="87" spans="1:9" s="86" customFormat="1" ht="15.75">
      <c r="A87" s="85"/>
      <c r="B87" s="82" t="s">
        <v>210</v>
      </c>
      <c r="C87" s="69"/>
      <c r="D87" s="68"/>
      <c r="E87" s="68"/>
      <c r="F87" s="68"/>
      <c r="G87" s="68"/>
      <c r="H87" s="68"/>
      <c r="I87" s="68"/>
    </row>
    <row r="88" spans="1:9" s="86" customFormat="1" ht="31.5">
      <c r="A88" s="85"/>
      <c r="B88" s="71" t="s">
        <v>204</v>
      </c>
      <c r="C88" s="71" t="s">
        <v>194</v>
      </c>
      <c r="D88" s="71" t="s">
        <v>195</v>
      </c>
      <c r="E88" s="71" t="s">
        <v>196</v>
      </c>
      <c r="F88" s="71" t="s">
        <v>197</v>
      </c>
      <c r="G88" s="71" t="s">
        <v>202</v>
      </c>
      <c r="H88" s="71" t="s">
        <v>203</v>
      </c>
      <c r="I88" s="71" t="s">
        <v>205</v>
      </c>
    </row>
    <row r="89" spans="1:9" ht="15.75">
      <c r="A89" s="70"/>
      <c r="B89" s="72" t="s">
        <v>198</v>
      </c>
      <c r="C89" s="73" t="s">
        <v>65</v>
      </c>
      <c r="D89" s="70"/>
      <c r="E89" s="72">
        <v>1</v>
      </c>
      <c r="F89" s="70" t="s">
        <v>64</v>
      </c>
      <c r="G89" s="70"/>
      <c r="H89" s="70">
        <f>E89*4</f>
        <v>4</v>
      </c>
      <c r="I89" s="70">
        <f>H89*G89</f>
        <v>0</v>
      </c>
    </row>
    <row r="90" spans="1:9" ht="15.75">
      <c r="A90" s="70"/>
      <c r="B90" s="72" t="s">
        <v>198</v>
      </c>
      <c r="C90" s="73" t="s">
        <v>69</v>
      </c>
      <c r="D90" s="70"/>
      <c r="E90" s="72">
        <v>1</v>
      </c>
      <c r="F90" s="70" t="s">
        <v>64</v>
      </c>
      <c r="G90" s="70"/>
      <c r="H90" s="70">
        <f aca="true" t="shared" si="8" ref="H90:H103">E90*4</f>
        <v>4</v>
      </c>
      <c r="I90" s="70">
        <f aca="true" t="shared" si="9" ref="I90:I115">H90*G90</f>
        <v>0</v>
      </c>
    </row>
    <row r="91" spans="1:9" ht="15.75">
      <c r="A91" s="70"/>
      <c r="B91" s="72" t="s">
        <v>198</v>
      </c>
      <c r="C91" s="73" t="s">
        <v>71</v>
      </c>
      <c r="D91" s="70"/>
      <c r="E91" s="72">
        <v>8</v>
      </c>
      <c r="F91" s="70" t="s">
        <v>64</v>
      </c>
      <c r="G91" s="70"/>
      <c r="H91" s="70">
        <f t="shared" si="8"/>
        <v>32</v>
      </c>
      <c r="I91" s="70">
        <f t="shared" si="9"/>
        <v>0</v>
      </c>
    </row>
    <row r="92" spans="1:9" ht="31.5">
      <c r="A92" s="70"/>
      <c r="B92" s="72" t="s">
        <v>198</v>
      </c>
      <c r="C92" s="73" t="s">
        <v>72</v>
      </c>
      <c r="D92" s="70"/>
      <c r="E92" s="72">
        <v>8</v>
      </c>
      <c r="F92" s="70" t="s">
        <v>64</v>
      </c>
      <c r="G92" s="70"/>
      <c r="H92" s="70">
        <f t="shared" si="8"/>
        <v>32</v>
      </c>
      <c r="I92" s="70">
        <f t="shared" si="9"/>
        <v>0</v>
      </c>
    </row>
    <row r="93" spans="1:9" ht="15.75">
      <c r="A93" s="70"/>
      <c r="B93" s="72" t="s">
        <v>198</v>
      </c>
      <c r="C93" s="73" t="s">
        <v>189</v>
      </c>
      <c r="D93" s="70"/>
      <c r="E93" s="72">
        <v>2</v>
      </c>
      <c r="F93" s="70" t="s">
        <v>64</v>
      </c>
      <c r="G93" s="70"/>
      <c r="H93" s="70">
        <f t="shared" si="8"/>
        <v>8</v>
      </c>
      <c r="I93" s="70">
        <f t="shared" si="9"/>
        <v>0</v>
      </c>
    </row>
    <row r="94" spans="1:9" ht="15.75">
      <c r="A94" s="70"/>
      <c r="B94" s="72" t="s">
        <v>198</v>
      </c>
      <c r="C94" s="73" t="s">
        <v>100</v>
      </c>
      <c r="D94" s="70"/>
      <c r="E94" s="72">
        <v>1</v>
      </c>
      <c r="F94" s="70" t="s">
        <v>64</v>
      </c>
      <c r="G94" s="70"/>
      <c r="H94" s="70">
        <f t="shared" si="8"/>
        <v>4</v>
      </c>
      <c r="I94" s="70">
        <f t="shared" si="9"/>
        <v>0</v>
      </c>
    </row>
    <row r="95" spans="1:9" ht="15.75">
      <c r="A95" s="70"/>
      <c r="B95" s="72" t="s">
        <v>198</v>
      </c>
      <c r="C95" s="73" t="s">
        <v>136</v>
      </c>
      <c r="D95" s="70" t="s">
        <v>133</v>
      </c>
      <c r="E95" s="72">
        <v>1</v>
      </c>
      <c r="F95" s="70" t="s">
        <v>128</v>
      </c>
      <c r="G95" s="70"/>
      <c r="H95" s="70">
        <f t="shared" si="8"/>
        <v>4</v>
      </c>
      <c r="I95" s="70">
        <f t="shared" si="9"/>
        <v>0</v>
      </c>
    </row>
    <row r="96" spans="1:9" ht="15.75">
      <c r="A96" s="70"/>
      <c r="B96" s="72" t="s">
        <v>198</v>
      </c>
      <c r="C96" s="73" t="s">
        <v>137</v>
      </c>
      <c r="D96" s="70" t="s">
        <v>133</v>
      </c>
      <c r="E96" s="72">
        <v>1</v>
      </c>
      <c r="F96" s="70" t="s">
        <v>128</v>
      </c>
      <c r="G96" s="70"/>
      <c r="H96" s="70">
        <f t="shared" si="8"/>
        <v>4</v>
      </c>
      <c r="I96" s="70">
        <f t="shared" si="9"/>
        <v>0</v>
      </c>
    </row>
    <row r="97" spans="1:9" ht="15.75">
      <c r="A97" s="70"/>
      <c r="B97" s="72" t="s">
        <v>198</v>
      </c>
      <c r="C97" s="73" t="s">
        <v>140</v>
      </c>
      <c r="D97" s="70" t="s">
        <v>133</v>
      </c>
      <c r="E97" s="72">
        <v>1</v>
      </c>
      <c r="F97" s="70" t="s">
        <v>128</v>
      </c>
      <c r="G97" s="70"/>
      <c r="H97" s="70">
        <f t="shared" si="8"/>
        <v>4</v>
      </c>
      <c r="I97" s="70">
        <f t="shared" si="9"/>
        <v>0</v>
      </c>
    </row>
    <row r="98" spans="1:9" ht="15.75">
      <c r="A98" s="70"/>
      <c r="B98" s="72" t="s">
        <v>198</v>
      </c>
      <c r="C98" s="73" t="s">
        <v>145</v>
      </c>
      <c r="D98" s="70" t="s">
        <v>146</v>
      </c>
      <c r="E98" s="72">
        <v>1</v>
      </c>
      <c r="F98" s="70" t="s">
        <v>128</v>
      </c>
      <c r="G98" s="70"/>
      <c r="H98" s="70">
        <f t="shared" si="8"/>
        <v>4</v>
      </c>
      <c r="I98" s="70">
        <f t="shared" si="9"/>
        <v>0</v>
      </c>
    </row>
    <row r="99" spans="1:9" ht="15.75">
      <c r="A99" s="70"/>
      <c r="B99" s="72" t="s">
        <v>198</v>
      </c>
      <c r="C99" s="73" t="s">
        <v>168</v>
      </c>
      <c r="D99" s="70" t="s">
        <v>169</v>
      </c>
      <c r="E99" s="72">
        <v>1</v>
      </c>
      <c r="F99" s="70" t="s">
        <v>165</v>
      </c>
      <c r="G99" s="70"/>
      <c r="H99" s="70">
        <f t="shared" si="8"/>
        <v>4</v>
      </c>
      <c r="I99" s="70">
        <f t="shared" si="9"/>
        <v>0</v>
      </c>
    </row>
    <row r="100" spans="1:9" ht="15.75">
      <c r="A100" s="70"/>
      <c r="B100" s="72" t="s">
        <v>198</v>
      </c>
      <c r="C100" s="73" t="s">
        <v>137</v>
      </c>
      <c r="D100" s="70" t="s">
        <v>169</v>
      </c>
      <c r="E100" s="72">
        <v>1</v>
      </c>
      <c r="F100" s="70" t="s">
        <v>165</v>
      </c>
      <c r="G100" s="70"/>
      <c r="H100" s="70">
        <f t="shared" si="8"/>
        <v>4</v>
      </c>
      <c r="I100" s="70">
        <f t="shared" si="9"/>
        <v>0</v>
      </c>
    </row>
    <row r="101" spans="1:9" ht="15.75">
      <c r="A101" s="70"/>
      <c r="B101" s="72" t="s">
        <v>198</v>
      </c>
      <c r="C101" s="73" t="s">
        <v>171</v>
      </c>
      <c r="D101" s="70" t="s">
        <v>169</v>
      </c>
      <c r="E101" s="72">
        <v>1</v>
      </c>
      <c r="F101" s="70" t="s">
        <v>165</v>
      </c>
      <c r="G101" s="70"/>
      <c r="H101" s="70">
        <f t="shared" si="8"/>
        <v>4</v>
      </c>
      <c r="I101" s="70">
        <f t="shared" si="9"/>
        <v>0</v>
      </c>
    </row>
    <row r="102" spans="1:9" ht="15.75">
      <c r="A102" s="70"/>
      <c r="B102" s="72" t="s">
        <v>198</v>
      </c>
      <c r="C102" s="80" t="s">
        <v>172</v>
      </c>
      <c r="D102" s="70" t="s">
        <v>169</v>
      </c>
      <c r="E102" s="72">
        <v>1</v>
      </c>
      <c r="F102" s="70" t="s">
        <v>165</v>
      </c>
      <c r="G102" s="70"/>
      <c r="H102" s="70">
        <f t="shared" si="8"/>
        <v>4</v>
      </c>
      <c r="I102" s="70">
        <f t="shared" si="9"/>
        <v>0</v>
      </c>
    </row>
    <row r="103" spans="1:9" ht="15.75">
      <c r="A103" s="70"/>
      <c r="B103" s="72" t="s">
        <v>198</v>
      </c>
      <c r="C103" s="73" t="s">
        <v>173</v>
      </c>
      <c r="D103" s="70"/>
      <c r="E103" s="72">
        <v>1</v>
      </c>
      <c r="F103" s="70" t="s">
        <v>165</v>
      </c>
      <c r="G103" s="70"/>
      <c r="H103" s="70">
        <f t="shared" si="8"/>
        <v>4</v>
      </c>
      <c r="I103" s="70">
        <f t="shared" si="9"/>
        <v>0</v>
      </c>
    </row>
    <row r="104" spans="1:9" ht="15.75">
      <c r="A104" s="70"/>
      <c r="B104" s="74" t="s">
        <v>201</v>
      </c>
      <c r="C104" s="75" t="s">
        <v>66</v>
      </c>
      <c r="D104" s="70"/>
      <c r="E104" s="72">
        <v>1</v>
      </c>
      <c r="F104" s="70" t="s">
        <v>64</v>
      </c>
      <c r="G104" s="70"/>
      <c r="H104" s="70">
        <f>E104*2</f>
        <v>2</v>
      </c>
      <c r="I104" s="70">
        <f t="shared" si="9"/>
        <v>0</v>
      </c>
    </row>
    <row r="105" spans="1:9" ht="31.5">
      <c r="A105" s="70"/>
      <c r="B105" s="74" t="s">
        <v>201</v>
      </c>
      <c r="C105" s="75" t="s">
        <v>70</v>
      </c>
      <c r="D105" s="70"/>
      <c r="E105" s="72">
        <v>1</v>
      </c>
      <c r="F105" s="70" t="s">
        <v>64</v>
      </c>
      <c r="G105" s="70"/>
      <c r="H105" s="70">
        <f aca="true" t="shared" si="10" ref="H105:H113">E105*2</f>
        <v>2</v>
      </c>
      <c r="I105" s="70">
        <f t="shared" si="9"/>
        <v>0</v>
      </c>
    </row>
    <row r="106" spans="1:9" ht="15.75">
      <c r="A106" s="70"/>
      <c r="B106" s="74" t="s">
        <v>201</v>
      </c>
      <c r="C106" s="75" t="s">
        <v>73</v>
      </c>
      <c r="D106" s="70"/>
      <c r="E106" s="72">
        <v>2</v>
      </c>
      <c r="F106" s="70" t="s">
        <v>64</v>
      </c>
      <c r="G106" s="70"/>
      <c r="H106" s="70">
        <f t="shared" si="10"/>
        <v>4</v>
      </c>
      <c r="I106" s="70">
        <f t="shared" si="9"/>
        <v>0</v>
      </c>
    </row>
    <row r="107" spans="1:9" ht="15.75">
      <c r="A107" s="70"/>
      <c r="B107" s="74" t="s">
        <v>201</v>
      </c>
      <c r="C107" s="75" t="s">
        <v>78</v>
      </c>
      <c r="D107" s="70"/>
      <c r="E107" s="72">
        <v>4</v>
      </c>
      <c r="F107" s="70" t="s">
        <v>64</v>
      </c>
      <c r="G107" s="70"/>
      <c r="H107" s="70">
        <f t="shared" si="10"/>
        <v>8</v>
      </c>
      <c r="I107" s="70">
        <f t="shared" si="9"/>
        <v>0</v>
      </c>
    </row>
    <row r="108" spans="1:9" ht="15.75">
      <c r="A108" s="70"/>
      <c r="B108" s="74" t="s">
        <v>201</v>
      </c>
      <c r="C108" s="75" t="s">
        <v>85</v>
      </c>
      <c r="D108" s="70"/>
      <c r="E108" s="72">
        <v>1</v>
      </c>
      <c r="F108" s="70" t="s">
        <v>64</v>
      </c>
      <c r="G108" s="70"/>
      <c r="H108" s="70">
        <f t="shared" si="10"/>
        <v>2</v>
      </c>
      <c r="I108" s="70">
        <f t="shared" si="9"/>
        <v>0</v>
      </c>
    </row>
    <row r="109" spans="1:9" ht="15.75">
      <c r="A109" s="70"/>
      <c r="B109" s="74" t="s">
        <v>201</v>
      </c>
      <c r="C109" s="75" t="s">
        <v>138</v>
      </c>
      <c r="D109" s="70" t="s">
        <v>133</v>
      </c>
      <c r="E109" s="72">
        <v>1</v>
      </c>
      <c r="F109" s="70" t="s">
        <v>128</v>
      </c>
      <c r="G109" s="70"/>
      <c r="H109" s="70">
        <f t="shared" si="10"/>
        <v>2</v>
      </c>
      <c r="I109" s="70">
        <f t="shared" si="9"/>
        <v>0</v>
      </c>
    </row>
    <row r="110" spans="1:9" ht="15.75">
      <c r="A110" s="70"/>
      <c r="B110" s="74" t="s">
        <v>201</v>
      </c>
      <c r="C110" s="75" t="s">
        <v>141</v>
      </c>
      <c r="D110" s="70" t="s">
        <v>133</v>
      </c>
      <c r="E110" s="72">
        <v>1</v>
      </c>
      <c r="F110" s="70" t="s">
        <v>128</v>
      </c>
      <c r="G110" s="70"/>
      <c r="H110" s="70">
        <f t="shared" si="10"/>
        <v>2</v>
      </c>
      <c r="I110" s="70">
        <f t="shared" si="9"/>
        <v>0</v>
      </c>
    </row>
    <row r="111" spans="1:9" ht="15.75">
      <c r="A111" s="70"/>
      <c r="B111" s="74" t="s">
        <v>201</v>
      </c>
      <c r="C111" s="75" t="s">
        <v>170</v>
      </c>
      <c r="D111" s="70" t="s">
        <v>169</v>
      </c>
      <c r="E111" s="72">
        <v>1</v>
      </c>
      <c r="F111" s="70" t="s">
        <v>165</v>
      </c>
      <c r="G111" s="70"/>
      <c r="H111" s="70">
        <f t="shared" si="10"/>
        <v>2</v>
      </c>
      <c r="I111" s="70">
        <f t="shared" si="9"/>
        <v>0</v>
      </c>
    </row>
    <row r="112" spans="1:9" ht="15.75">
      <c r="A112" s="70"/>
      <c r="B112" s="74" t="s">
        <v>201</v>
      </c>
      <c r="C112" s="75" t="s">
        <v>141</v>
      </c>
      <c r="D112" s="70" t="s">
        <v>169</v>
      </c>
      <c r="E112" s="72">
        <v>1</v>
      </c>
      <c r="F112" s="70" t="s">
        <v>165</v>
      </c>
      <c r="G112" s="70"/>
      <c r="H112" s="70">
        <f t="shared" si="10"/>
        <v>2</v>
      </c>
      <c r="I112" s="70">
        <f t="shared" si="9"/>
        <v>0</v>
      </c>
    </row>
    <row r="113" spans="1:9" ht="15.75">
      <c r="A113" s="70"/>
      <c r="B113" s="74" t="s">
        <v>201</v>
      </c>
      <c r="C113" s="75" t="s">
        <v>138</v>
      </c>
      <c r="D113" s="70" t="s">
        <v>169</v>
      </c>
      <c r="E113" s="72">
        <v>1</v>
      </c>
      <c r="F113" s="70" t="s">
        <v>165</v>
      </c>
      <c r="G113" s="70"/>
      <c r="H113" s="70">
        <f t="shared" si="10"/>
        <v>2</v>
      </c>
      <c r="I113" s="70">
        <f t="shared" si="9"/>
        <v>0</v>
      </c>
    </row>
    <row r="114" spans="1:9" ht="15.75">
      <c r="A114" s="70"/>
      <c r="B114" s="83" t="s">
        <v>199</v>
      </c>
      <c r="C114" s="84" t="s">
        <v>139</v>
      </c>
      <c r="D114" s="70" t="s">
        <v>133</v>
      </c>
      <c r="E114" s="72">
        <v>1</v>
      </c>
      <c r="F114" s="70" t="s">
        <v>128</v>
      </c>
      <c r="G114" s="70"/>
      <c r="H114" s="70">
        <f>E114</f>
        <v>1</v>
      </c>
      <c r="I114" s="70">
        <f t="shared" si="9"/>
        <v>0</v>
      </c>
    </row>
    <row r="115" spans="1:9" ht="15.75">
      <c r="A115" s="70"/>
      <c r="B115" s="83" t="s">
        <v>199</v>
      </c>
      <c r="C115" s="84" t="s">
        <v>139</v>
      </c>
      <c r="D115" s="70" t="s">
        <v>169</v>
      </c>
      <c r="E115" s="72">
        <v>1</v>
      </c>
      <c r="F115" s="70" t="s">
        <v>165</v>
      </c>
      <c r="G115" s="70"/>
      <c r="H115" s="70">
        <f>E115</f>
        <v>1</v>
      </c>
      <c r="I115" s="70">
        <f t="shared" si="9"/>
        <v>0</v>
      </c>
    </row>
    <row r="116" spans="1:9" ht="15.75">
      <c r="A116" s="70"/>
      <c r="B116" s="70"/>
      <c r="C116" s="78" t="s">
        <v>206</v>
      </c>
      <c r="D116" s="70"/>
      <c r="E116" s="70">
        <f>SUM(E4:E115)</f>
        <v>157</v>
      </c>
      <c r="F116" s="70"/>
      <c r="G116" s="70"/>
      <c r="H116" s="70"/>
      <c r="I116" s="79">
        <f>SUM(I89:I115)</f>
        <v>0</v>
      </c>
    </row>
    <row r="118" ht="15.75">
      <c r="C118" s="87"/>
    </row>
    <row r="119" ht="15.75">
      <c r="C119" s="87"/>
    </row>
    <row r="120" spans="2:3" ht="15.75">
      <c r="B120" s="82" t="s">
        <v>212</v>
      </c>
      <c r="C120" s="87"/>
    </row>
    <row r="121" spans="2:9" ht="31.5">
      <c r="B121" s="71" t="s">
        <v>204</v>
      </c>
      <c r="C121" s="71" t="s">
        <v>194</v>
      </c>
      <c r="D121" s="71" t="s">
        <v>195</v>
      </c>
      <c r="E121" s="71" t="s">
        <v>196</v>
      </c>
      <c r="F121" s="71" t="s">
        <v>197</v>
      </c>
      <c r="G121" s="71" t="s">
        <v>202</v>
      </c>
      <c r="H121" s="71" t="s">
        <v>203</v>
      </c>
      <c r="I121" s="71" t="s">
        <v>205</v>
      </c>
    </row>
    <row r="122" spans="2:9" ht="51">
      <c r="B122" s="88" t="s">
        <v>213</v>
      </c>
      <c r="C122" s="89" t="s">
        <v>214</v>
      </c>
      <c r="D122" s="89" t="s">
        <v>211</v>
      </c>
      <c r="E122" s="88">
        <v>3</v>
      </c>
      <c r="F122" s="88" t="s">
        <v>64</v>
      </c>
      <c r="G122" s="88"/>
      <c r="H122" s="88">
        <f>E122*4</f>
        <v>12</v>
      </c>
      <c r="I122" s="88">
        <f>G122*H122</f>
        <v>0</v>
      </c>
    </row>
    <row r="126" ht="15.75">
      <c r="B126" s="68" t="s">
        <v>215</v>
      </c>
    </row>
  </sheetData>
  <sheetProtection/>
  <printOptions/>
  <pageMargins left="0.19" right="0.22" top="0.47" bottom="0.75" header="0.2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3" sqref="F3:J18"/>
    </sheetView>
  </sheetViews>
  <sheetFormatPr defaultColWidth="9.140625" defaultRowHeight="15"/>
  <cols>
    <col min="1" max="1" width="9.140625" style="1" customWidth="1"/>
    <col min="2" max="2" width="38.7109375" style="0" customWidth="1"/>
    <col min="3" max="3" width="16.7109375" style="0" customWidth="1"/>
    <col min="4" max="4" width="9.421875" style="1" customWidth="1"/>
    <col min="5" max="5" width="21.7109375" style="0" customWidth="1"/>
    <col min="6" max="6" width="9.140625" style="1" customWidth="1"/>
    <col min="7" max="7" width="37.140625" style="0" customWidth="1"/>
    <col min="8" max="8" width="13.7109375" style="0" customWidth="1"/>
    <col min="9" max="9" width="9.140625" style="1" customWidth="1"/>
    <col min="10" max="10" width="27.140625" style="0" customWidth="1"/>
  </cols>
  <sheetData>
    <row r="1" spans="1:5" ht="15">
      <c r="A1" s="1" t="s">
        <v>58</v>
      </c>
      <c r="B1" t="s">
        <v>59</v>
      </c>
      <c r="C1" t="s">
        <v>60</v>
      </c>
      <c r="D1" s="1" t="s">
        <v>61</v>
      </c>
      <c r="E1" t="s">
        <v>62</v>
      </c>
    </row>
    <row r="9" ht="15">
      <c r="M9" s="61"/>
    </row>
  </sheetData>
  <sheetProtection/>
  <printOptions/>
  <pageMargins left="0.03937007874015748" right="0.03937007874015748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zoomScale="69" zoomScaleNormal="69" zoomScalePageLayoutView="0" workbookViewId="0" topLeftCell="A1">
      <selection activeCell="Q52" sqref="Q52"/>
    </sheetView>
  </sheetViews>
  <sheetFormatPr defaultColWidth="9.140625" defaultRowHeight="15"/>
  <cols>
    <col min="1" max="1" width="4.421875" style="0" customWidth="1"/>
    <col min="2" max="2" width="13.7109375" style="0" customWidth="1"/>
    <col min="3" max="3" width="12.8515625" style="0" customWidth="1"/>
    <col min="4" max="4" width="15.7109375" style="0" customWidth="1"/>
    <col min="5" max="5" width="71.140625" style="0" customWidth="1"/>
    <col min="6" max="6" width="14.00390625" style="0" customWidth="1"/>
    <col min="7" max="7" width="14.7109375" style="0" customWidth="1"/>
    <col min="8" max="8" width="15.421875" style="0" customWidth="1"/>
    <col min="9" max="9" width="15.57421875" style="0" customWidth="1"/>
    <col min="10" max="10" width="14.421875" style="0" customWidth="1"/>
    <col min="11" max="11" width="13.8515625" style="0" customWidth="1"/>
    <col min="12" max="12" width="13.00390625" style="0" customWidth="1"/>
    <col min="13" max="13" width="12.57421875" style="0" customWidth="1"/>
    <col min="14" max="15" width="8.00390625" style="0" customWidth="1"/>
    <col min="16" max="16" width="14.28125" style="0" customWidth="1"/>
    <col min="17" max="17" width="14.57421875" style="0" customWidth="1"/>
    <col min="18" max="19" width="15.57421875" style="0" customWidth="1"/>
    <col min="20" max="20" width="14.421875" style="0" customWidth="1"/>
    <col min="21" max="21" width="13.8515625" style="0" customWidth="1"/>
    <col min="22" max="22" width="13.00390625" style="0" customWidth="1"/>
    <col min="23" max="23" width="12.28125" style="0" customWidth="1"/>
    <col min="24" max="24" width="4.421875" style="0" customWidth="1"/>
    <col min="25" max="25" width="12.8515625" style="0" customWidth="1"/>
    <col min="26" max="26" width="9.140625" style="0" customWidth="1"/>
  </cols>
  <sheetData>
    <row r="1" spans="6:23" ht="14.25" customHeight="1">
      <c r="F1" s="93" t="s">
        <v>4</v>
      </c>
      <c r="G1" s="90" t="s">
        <v>2</v>
      </c>
      <c r="H1" s="95" t="s">
        <v>6</v>
      </c>
      <c r="I1" s="90" t="s">
        <v>25</v>
      </c>
      <c r="J1" s="95" t="s">
        <v>23</v>
      </c>
      <c r="K1" s="90" t="s">
        <v>26</v>
      </c>
      <c r="L1" s="95" t="s">
        <v>15</v>
      </c>
      <c r="M1" s="102" t="s">
        <v>33</v>
      </c>
      <c r="P1" s="92" t="s">
        <v>4</v>
      </c>
      <c r="Q1" s="97" t="s">
        <v>2</v>
      </c>
      <c r="R1" s="92" t="s">
        <v>6</v>
      </c>
      <c r="S1" s="97" t="s">
        <v>25</v>
      </c>
      <c r="T1" s="92" t="s">
        <v>23</v>
      </c>
      <c r="U1" s="97" t="s">
        <v>26</v>
      </c>
      <c r="V1" s="92" t="s">
        <v>15</v>
      </c>
      <c r="W1" s="98" t="s">
        <v>33</v>
      </c>
    </row>
    <row r="2" spans="6:23" ht="15">
      <c r="F2" s="94"/>
      <c r="G2" s="91"/>
      <c r="H2" s="96"/>
      <c r="I2" s="91"/>
      <c r="J2" s="96"/>
      <c r="K2" s="91"/>
      <c r="L2" s="96"/>
      <c r="M2" s="103"/>
      <c r="P2" s="92"/>
      <c r="Q2" s="97"/>
      <c r="R2" s="92"/>
      <c r="S2" s="97"/>
      <c r="T2" s="92"/>
      <c r="U2" s="97"/>
      <c r="V2" s="92"/>
      <c r="W2" s="98"/>
    </row>
    <row r="3" spans="2:23" ht="15.75" thickBot="1">
      <c r="B3" s="16" t="s">
        <v>56</v>
      </c>
      <c r="F3" s="94"/>
      <c r="G3" s="91"/>
      <c r="H3" s="96"/>
      <c r="I3" s="91"/>
      <c r="J3" s="96"/>
      <c r="K3" s="91"/>
      <c r="L3" s="96"/>
      <c r="M3" s="103"/>
      <c r="P3" s="92"/>
      <c r="Q3" s="97"/>
      <c r="R3" s="92"/>
      <c r="S3" s="97"/>
      <c r="T3" s="92"/>
      <c r="U3" s="97"/>
      <c r="V3" s="92"/>
      <c r="W3" s="98"/>
    </row>
    <row r="4" spans="2:23" ht="15">
      <c r="B4" s="33"/>
      <c r="C4" s="33"/>
      <c r="D4" s="33"/>
      <c r="E4" s="42"/>
      <c r="F4" s="94"/>
      <c r="G4" s="91"/>
      <c r="H4" s="96"/>
      <c r="I4" s="91"/>
      <c r="J4" s="96"/>
      <c r="K4" s="91"/>
      <c r="L4" s="96"/>
      <c r="M4" s="103"/>
      <c r="P4" s="92"/>
      <c r="Q4" s="97"/>
      <c r="R4" s="92"/>
      <c r="S4" s="97"/>
      <c r="T4" s="92"/>
      <c r="U4" s="97"/>
      <c r="V4" s="92"/>
      <c r="W4" s="98"/>
    </row>
    <row r="5" spans="1:23" ht="15">
      <c r="A5" s="9">
        <v>1</v>
      </c>
      <c r="B5" s="40">
        <v>626</v>
      </c>
      <c r="C5" s="40">
        <f aca="true" t="shared" si="0" ref="C5:C20">B5*0.2</f>
        <v>125.2</v>
      </c>
      <c r="D5" s="40">
        <f>B5+C5</f>
        <v>751.2</v>
      </c>
      <c r="E5" s="43" t="s">
        <v>1</v>
      </c>
      <c r="F5" s="45" t="s">
        <v>0</v>
      </c>
      <c r="G5" s="53">
        <v>1</v>
      </c>
      <c r="H5" s="46" t="s">
        <v>0</v>
      </c>
      <c r="I5" s="46" t="s">
        <v>0</v>
      </c>
      <c r="J5" s="46" t="s">
        <v>0</v>
      </c>
      <c r="K5" s="46" t="s">
        <v>0</v>
      </c>
      <c r="L5" s="46" t="s">
        <v>0</v>
      </c>
      <c r="M5" s="47" t="s">
        <v>0</v>
      </c>
      <c r="P5" s="26"/>
      <c r="Q5" s="19">
        <f>G5*D5</f>
        <v>751.2</v>
      </c>
      <c r="R5" s="26"/>
      <c r="S5" s="26"/>
      <c r="T5" s="26"/>
      <c r="U5" s="26"/>
      <c r="V5" s="26"/>
      <c r="W5" s="26"/>
    </row>
    <row r="6" spans="1:23" ht="15">
      <c r="A6" s="10">
        <v>2</v>
      </c>
      <c r="B6" s="40">
        <v>2712.8</v>
      </c>
      <c r="C6" s="40">
        <f t="shared" si="0"/>
        <v>542.5600000000001</v>
      </c>
      <c r="D6" s="40">
        <f>B6+C6</f>
        <v>3255.36</v>
      </c>
      <c r="E6" s="43" t="s">
        <v>3</v>
      </c>
      <c r="F6" s="55">
        <v>1</v>
      </c>
      <c r="G6" s="46" t="s">
        <v>0</v>
      </c>
      <c r="H6" s="46" t="s">
        <v>0</v>
      </c>
      <c r="I6" s="46" t="s">
        <v>0</v>
      </c>
      <c r="J6" s="46" t="s">
        <v>0</v>
      </c>
      <c r="K6" s="46" t="s">
        <v>0</v>
      </c>
      <c r="L6" s="46" t="s">
        <v>0</v>
      </c>
      <c r="M6" s="47" t="s">
        <v>0</v>
      </c>
      <c r="P6" s="19">
        <f>F6*D6</f>
        <v>3255.36</v>
      </c>
      <c r="Q6" s="27"/>
      <c r="R6" s="26"/>
      <c r="S6" s="26"/>
      <c r="T6" s="26"/>
      <c r="U6" s="26"/>
      <c r="V6" s="26"/>
      <c r="W6" s="26"/>
    </row>
    <row r="7" spans="1:23" ht="15">
      <c r="A7" s="9">
        <v>3</v>
      </c>
      <c r="B7" s="40">
        <v>1108.32</v>
      </c>
      <c r="C7" s="40">
        <f t="shared" si="0"/>
        <v>221.664</v>
      </c>
      <c r="D7" s="40">
        <f>B7+C7</f>
        <v>1329.984</v>
      </c>
      <c r="E7" s="43" t="s">
        <v>5</v>
      </c>
      <c r="F7" s="45" t="s">
        <v>0</v>
      </c>
      <c r="G7" s="46" t="s">
        <v>0</v>
      </c>
      <c r="H7" s="56">
        <v>1</v>
      </c>
      <c r="I7" s="46" t="s">
        <v>0</v>
      </c>
      <c r="J7" s="46" t="s">
        <v>0</v>
      </c>
      <c r="K7" s="46" t="s">
        <v>0</v>
      </c>
      <c r="L7" s="46" t="s">
        <v>0</v>
      </c>
      <c r="M7" s="47" t="s">
        <v>0</v>
      </c>
      <c r="P7" s="26"/>
      <c r="Q7" s="27"/>
      <c r="R7" s="19">
        <f>H7*D7</f>
        <v>1329.984</v>
      </c>
      <c r="S7" s="26"/>
      <c r="T7" s="26"/>
      <c r="U7" s="26"/>
      <c r="V7" s="26"/>
      <c r="W7" s="26"/>
    </row>
    <row r="8" spans="1:23" ht="15">
      <c r="A8" s="9">
        <v>4</v>
      </c>
      <c r="B8" s="40">
        <v>1234</v>
      </c>
      <c r="C8" s="40">
        <f t="shared" si="0"/>
        <v>246.8</v>
      </c>
      <c r="D8" s="40">
        <f>B8+C8</f>
        <v>1480.8</v>
      </c>
      <c r="E8" s="43" t="s">
        <v>7</v>
      </c>
      <c r="F8" s="45" t="s">
        <v>0</v>
      </c>
      <c r="G8" s="46" t="s">
        <v>0</v>
      </c>
      <c r="H8" s="56">
        <v>1</v>
      </c>
      <c r="I8" s="46" t="s">
        <v>0</v>
      </c>
      <c r="J8" s="46" t="s">
        <v>0</v>
      </c>
      <c r="K8" s="46" t="s">
        <v>0</v>
      </c>
      <c r="L8" s="46" t="s">
        <v>0</v>
      </c>
      <c r="M8" s="47" t="s">
        <v>0</v>
      </c>
      <c r="P8" s="26"/>
      <c r="Q8" s="27"/>
      <c r="R8" s="19">
        <f>H8*D8</f>
        <v>1480.8</v>
      </c>
      <c r="S8" s="26"/>
      <c r="T8" s="26"/>
      <c r="U8" s="26"/>
      <c r="V8" s="26"/>
      <c r="W8" s="26"/>
    </row>
    <row r="9" spans="1:23" ht="15">
      <c r="A9" s="10">
        <v>5</v>
      </c>
      <c r="B9" s="40">
        <v>3126</v>
      </c>
      <c r="C9" s="40">
        <f t="shared" si="0"/>
        <v>625.2</v>
      </c>
      <c r="D9" s="40">
        <v>3751.2</v>
      </c>
      <c r="E9" s="43" t="s">
        <v>8</v>
      </c>
      <c r="F9" s="55">
        <v>1</v>
      </c>
      <c r="G9" s="46" t="s">
        <v>0</v>
      </c>
      <c r="H9" s="46" t="s">
        <v>0</v>
      </c>
      <c r="I9" s="46" t="s">
        <v>0</v>
      </c>
      <c r="J9" s="46" t="s">
        <v>0</v>
      </c>
      <c r="K9" s="46" t="s">
        <v>0</v>
      </c>
      <c r="L9" s="46" t="s">
        <v>0</v>
      </c>
      <c r="M9" s="47" t="s">
        <v>0</v>
      </c>
      <c r="P9" s="19">
        <f>F9*D9</f>
        <v>3751.2</v>
      </c>
      <c r="Q9" s="27"/>
      <c r="R9" s="26"/>
      <c r="S9" s="26"/>
      <c r="T9" s="26"/>
      <c r="U9" s="26"/>
      <c r="V9" s="26"/>
      <c r="W9" s="26"/>
    </row>
    <row r="10" spans="1:23" ht="15">
      <c r="A10" s="9">
        <v>6</v>
      </c>
      <c r="B10" s="40">
        <v>288</v>
      </c>
      <c r="C10" s="40">
        <f t="shared" si="0"/>
        <v>57.6</v>
      </c>
      <c r="D10" s="40">
        <f aca="true" t="shared" si="1" ref="D10:D17">B10+C10</f>
        <v>345.6</v>
      </c>
      <c r="E10" s="43" t="s">
        <v>9</v>
      </c>
      <c r="F10" s="45" t="s">
        <v>0</v>
      </c>
      <c r="G10" s="53">
        <v>1</v>
      </c>
      <c r="H10" s="46" t="s">
        <v>0</v>
      </c>
      <c r="I10" s="46" t="s">
        <v>0</v>
      </c>
      <c r="J10" s="46" t="s">
        <v>0</v>
      </c>
      <c r="K10" s="46" t="s">
        <v>0</v>
      </c>
      <c r="L10" s="46" t="s">
        <v>0</v>
      </c>
      <c r="M10" s="47" t="s">
        <v>0</v>
      </c>
      <c r="P10" s="26"/>
      <c r="Q10" s="19">
        <f>G10*D10</f>
        <v>345.6</v>
      </c>
      <c r="R10" s="26"/>
      <c r="S10" s="26"/>
      <c r="T10" s="26"/>
      <c r="U10" s="26"/>
      <c r="V10" s="26"/>
      <c r="W10" s="26"/>
    </row>
    <row r="11" spans="1:23" ht="15">
      <c r="A11" s="9">
        <v>7</v>
      </c>
      <c r="B11" s="40">
        <v>1774.4</v>
      </c>
      <c r="C11" s="40">
        <f t="shared" si="0"/>
        <v>354.88000000000005</v>
      </c>
      <c r="D11" s="40">
        <f t="shared" si="1"/>
        <v>2129.28</v>
      </c>
      <c r="E11" s="43" t="s">
        <v>10</v>
      </c>
      <c r="F11" s="45" t="s">
        <v>0</v>
      </c>
      <c r="G11" s="53">
        <v>1</v>
      </c>
      <c r="H11" s="46" t="s">
        <v>0</v>
      </c>
      <c r="I11" s="46" t="s">
        <v>0</v>
      </c>
      <c r="J11" s="46" t="s">
        <v>0</v>
      </c>
      <c r="K11" s="46" t="s">
        <v>0</v>
      </c>
      <c r="L11" s="46" t="s">
        <v>0</v>
      </c>
      <c r="M11" s="47" t="s">
        <v>0</v>
      </c>
      <c r="P11" s="26"/>
      <c r="Q11" s="19">
        <f>G11*D11</f>
        <v>2129.28</v>
      </c>
      <c r="R11" s="26"/>
      <c r="S11" s="26"/>
      <c r="T11" s="26"/>
      <c r="U11" s="26"/>
      <c r="V11" s="26"/>
      <c r="W11" s="26"/>
    </row>
    <row r="12" spans="1:23" ht="15">
      <c r="A12" s="10">
        <v>8</v>
      </c>
      <c r="B12" s="40">
        <v>1380.71</v>
      </c>
      <c r="C12" s="40">
        <f t="shared" si="0"/>
        <v>276.142</v>
      </c>
      <c r="D12" s="40">
        <f t="shared" si="1"/>
        <v>1656.852</v>
      </c>
      <c r="E12" s="43" t="s">
        <v>11</v>
      </c>
      <c r="F12" s="45" t="s">
        <v>0</v>
      </c>
      <c r="G12" s="53">
        <v>1</v>
      </c>
      <c r="H12" s="46" t="s">
        <v>0</v>
      </c>
      <c r="I12" s="46" t="s">
        <v>0</v>
      </c>
      <c r="J12" s="46" t="s">
        <v>0</v>
      </c>
      <c r="K12" s="46" t="s">
        <v>0</v>
      </c>
      <c r="L12" s="46" t="s">
        <v>0</v>
      </c>
      <c r="M12" s="47" t="s">
        <v>0</v>
      </c>
      <c r="P12" s="26"/>
      <c r="Q12" s="19">
        <f>G12*D12</f>
        <v>1656.852</v>
      </c>
      <c r="R12" s="26"/>
      <c r="S12" s="26"/>
      <c r="T12" s="26"/>
      <c r="U12" s="26"/>
      <c r="V12" s="26"/>
      <c r="W12" s="26"/>
    </row>
    <row r="13" spans="1:23" ht="15">
      <c r="A13" s="9">
        <v>9</v>
      </c>
      <c r="B13" s="40">
        <v>178</v>
      </c>
      <c r="C13" s="40">
        <f t="shared" si="0"/>
        <v>35.6</v>
      </c>
      <c r="D13" s="40">
        <f t="shared" si="1"/>
        <v>213.6</v>
      </c>
      <c r="E13" s="43" t="s">
        <v>12</v>
      </c>
      <c r="F13" s="45" t="s">
        <v>0</v>
      </c>
      <c r="G13" s="53">
        <v>1</v>
      </c>
      <c r="H13" s="46" t="s">
        <v>0</v>
      </c>
      <c r="I13" s="46" t="s">
        <v>0</v>
      </c>
      <c r="J13" s="46" t="s">
        <v>0</v>
      </c>
      <c r="K13" s="46" t="s">
        <v>0</v>
      </c>
      <c r="L13" s="46" t="s">
        <v>0</v>
      </c>
      <c r="M13" s="47" t="s">
        <v>0</v>
      </c>
      <c r="P13" s="26"/>
      <c r="Q13" s="19">
        <f>G13*D13</f>
        <v>213.6</v>
      </c>
      <c r="R13" s="26"/>
      <c r="S13" s="26"/>
      <c r="T13" s="26"/>
      <c r="U13" s="26"/>
      <c r="V13" s="26"/>
      <c r="W13" s="26"/>
    </row>
    <row r="14" spans="1:23" ht="15">
      <c r="A14" s="9">
        <v>10</v>
      </c>
      <c r="B14" s="40">
        <v>1228</v>
      </c>
      <c r="C14" s="40">
        <f t="shared" si="0"/>
        <v>245.60000000000002</v>
      </c>
      <c r="D14" s="40">
        <f t="shared" si="1"/>
        <v>1473.6</v>
      </c>
      <c r="E14" s="43" t="s">
        <v>13</v>
      </c>
      <c r="F14" s="45" t="s">
        <v>0</v>
      </c>
      <c r="G14" s="53">
        <v>1</v>
      </c>
      <c r="H14" s="46" t="s">
        <v>0</v>
      </c>
      <c r="I14" s="46" t="s">
        <v>0</v>
      </c>
      <c r="J14" s="46" t="s">
        <v>0</v>
      </c>
      <c r="K14" s="46" t="s">
        <v>0</v>
      </c>
      <c r="L14" s="46" t="s">
        <v>0</v>
      </c>
      <c r="M14" s="47" t="s">
        <v>0</v>
      </c>
      <c r="P14" s="26"/>
      <c r="Q14" s="19">
        <f>G14*D14</f>
        <v>1473.6</v>
      </c>
      <c r="R14" s="26"/>
      <c r="S14" s="26"/>
      <c r="T14" s="26"/>
      <c r="U14" s="26"/>
      <c r="V14" s="26"/>
      <c r="W14" s="26"/>
    </row>
    <row r="15" spans="1:23" ht="15">
      <c r="A15" s="10">
        <v>11</v>
      </c>
      <c r="B15" s="40">
        <v>338.93</v>
      </c>
      <c r="C15" s="40">
        <f t="shared" si="0"/>
        <v>67.786</v>
      </c>
      <c r="D15" s="40">
        <f t="shared" si="1"/>
        <v>406.716</v>
      </c>
      <c r="E15" s="43" t="s">
        <v>14</v>
      </c>
      <c r="F15" s="45" t="s">
        <v>0</v>
      </c>
      <c r="G15" s="46" t="s">
        <v>0</v>
      </c>
      <c r="H15" s="46" t="s">
        <v>0</v>
      </c>
      <c r="I15" s="46" t="s">
        <v>0</v>
      </c>
      <c r="J15" s="46" t="s">
        <v>0</v>
      </c>
      <c r="K15" s="46" t="s">
        <v>0</v>
      </c>
      <c r="L15" s="56">
        <v>1</v>
      </c>
      <c r="M15" s="47" t="s">
        <v>0</v>
      </c>
      <c r="P15" s="26"/>
      <c r="Q15" s="27"/>
      <c r="R15" s="26"/>
      <c r="S15" s="26"/>
      <c r="T15" s="26"/>
      <c r="U15" s="26"/>
      <c r="V15" s="19">
        <f>L15*D15</f>
        <v>406.716</v>
      </c>
      <c r="W15" s="26"/>
    </row>
    <row r="16" spans="1:23" ht="15">
      <c r="A16" s="9">
        <v>12</v>
      </c>
      <c r="B16" s="40">
        <v>129.6</v>
      </c>
      <c r="C16" s="40">
        <f t="shared" si="0"/>
        <v>25.92</v>
      </c>
      <c r="D16" s="40">
        <f t="shared" si="1"/>
        <v>155.51999999999998</v>
      </c>
      <c r="E16" s="43" t="s">
        <v>16</v>
      </c>
      <c r="F16" s="55">
        <v>1</v>
      </c>
      <c r="G16" s="46" t="s">
        <v>0</v>
      </c>
      <c r="H16" s="46" t="s">
        <v>0</v>
      </c>
      <c r="I16" s="46" t="s">
        <v>0</v>
      </c>
      <c r="J16" s="46" t="s">
        <v>0</v>
      </c>
      <c r="K16" s="46" t="s">
        <v>0</v>
      </c>
      <c r="L16" s="46" t="s">
        <v>0</v>
      </c>
      <c r="M16" s="47" t="s">
        <v>0</v>
      </c>
      <c r="P16" s="19">
        <f>F16*D16</f>
        <v>155.51999999999998</v>
      </c>
      <c r="Q16" s="27"/>
      <c r="R16" s="26"/>
      <c r="S16" s="26"/>
      <c r="T16" s="26"/>
      <c r="U16" s="26"/>
      <c r="V16" s="26"/>
      <c r="W16" s="26"/>
    </row>
    <row r="17" spans="1:23" ht="15">
      <c r="A17" s="9">
        <v>13</v>
      </c>
      <c r="B17" s="40">
        <v>211.5</v>
      </c>
      <c r="C17" s="40">
        <f t="shared" si="0"/>
        <v>42.300000000000004</v>
      </c>
      <c r="D17" s="40">
        <f t="shared" si="1"/>
        <v>253.8</v>
      </c>
      <c r="E17" s="43" t="s">
        <v>17</v>
      </c>
      <c r="F17" s="45" t="s">
        <v>0</v>
      </c>
      <c r="G17" s="53">
        <v>1</v>
      </c>
      <c r="H17" s="46" t="s">
        <v>0</v>
      </c>
      <c r="I17" s="46" t="s">
        <v>0</v>
      </c>
      <c r="J17" s="46" t="s">
        <v>0</v>
      </c>
      <c r="K17" s="46" t="s">
        <v>0</v>
      </c>
      <c r="L17" s="46" t="s">
        <v>0</v>
      </c>
      <c r="M17" s="47" t="s">
        <v>0</v>
      </c>
      <c r="P17" s="26"/>
      <c r="Q17" s="19">
        <f>G17*D17</f>
        <v>253.8</v>
      </c>
      <c r="R17" s="26"/>
      <c r="S17" s="26"/>
      <c r="T17" s="26"/>
      <c r="U17" s="26"/>
      <c r="V17" s="26"/>
      <c r="W17" s="26"/>
    </row>
    <row r="18" spans="1:23" ht="15">
      <c r="A18" s="10">
        <v>14</v>
      </c>
      <c r="B18" s="40">
        <v>748</v>
      </c>
      <c r="C18" s="40">
        <f t="shared" si="0"/>
        <v>149.6</v>
      </c>
      <c r="D18" s="40">
        <v>897.6</v>
      </c>
      <c r="E18" s="43" t="s">
        <v>18</v>
      </c>
      <c r="F18" s="45" t="s">
        <v>0</v>
      </c>
      <c r="G18" s="53">
        <v>1</v>
      </c>
      <c r="H18" s="46" t="s">
        <v>0</v>
      </c>
      <c r="I18" s="46" t="s">
        <v>0</v>
      </c>
      <c r="J18" s="46" t="s">
        <v>0</v>
      </c>
      <c r="K18" s="46" t="s">
        <v>0</v>
      </c>
      <c r="L18" s="46" t="s">
        <v>0</v>
      </c>
      <c r="M18" s="47" t="s">
        <v>0</v>
      </c>
      <c r="P18" s="26"/>
      <c r="Q18" s="19">
        <f>G18*D18</f>
        <v>897.6</v>
      </c>
      <c r="R18" s="26"/>
      <c r="S18" s="26"/>
      <c r="T18" s="26"/>
      <c r="U18" s="26"/>
      <c r="V18" s="26"/>
      <c r="W18" s="26"/>
    </row>
    <row r="19" spans="1:23" ht="15">
      <c r="A19" s="9">
        <v>15</v>
      </c>
      <c r="B19" s="40">
        <v>12150</v>
      </c>
      <c r="C19" s="40">
        <f t="shared" si="0"/>
        <v>2430</v>
      </c>
      <c r="D19" s="40">
        <f aca="true" t="shared" si="2" ref="D19:D25">B19+C19</f>
        <v>14580</v>
      </c>
      <c r="E19" s="43" t="s">
        <v>19</v>
      </c>
      <c r="F19" s="45" t="s">
        <v>0</v>
      </c>
      <c r="G19" s="46" t="s">
        <v>0</v>
      </c>
      <c r="H19" s="46" t="s">
        <v>0</v>
      </c>
      <c r="I19" s="46" t="s">
        <v>0</v>
      </c>
      <c r="J19" s="46" t="s">
        <v>0</v>
      </c>
      <c r="K19" s="46" t="s">
        <v>0</v>
      </c>
      <c r="L19" s="56">
        <v>1</v>
      </c>
      <c r="M19" s="47" t="s">
        <v>0</v>
      </c>
      <c r="P19" s="26"/>
      <c r="Q19" s="27"/>
      <c r="R19" s="26"/>
      <c r="S19" s="26"/>
      <c r="T19" s="26"/>
      <c r="U19" s="26"/>
      <c r="V19" s="19">
        <f>L19*D19</f>
        <v>14580</v>
      </c>
      <c r="W19" s="26"/>
    </row>
    <row r="20" spans="1:23" ht="15">
      <c r="A20" s="9">
        <v>16</v>
      </c>
      <c r="B20" s="40">
        <v>15703</v>
      </c>
      <c r="C20" s="40">
        <f t="shared" si="0"/>
        <v>3140.6000000000004</v>
      </c>
      <c r="D20" s="40">
        <f t="shared" si="2"/>
        <v>18843.6</v>
      </c>
      <c r="E20" s="43" t="s">
        <v>20</v>
      </c>
      <c r="F20" s="45" t="s">
        <v>0</v>
      </c>
      <c r="G20" s="46" t="s">
        <v>0</v>
      </c>
      <c r="H20" s="46" t="s">
        <v>0</v>
      </c>
      <c r="I20" s="46" t="s">
        <v>0</v>
      </c>
      <c r="J20" s="46" t="s">
        <v>0</v>
      </c>
      <c r="K20" s="46" t="s">
        <v>0</v>
      </c>
      <c r="L20" s="56">
        <v>1</v>
      </c>
      <c r="M20" s="47" t="s">
        <v>0</v>
      </c>
      <c r="P20" s="26"/>
      <c r="Q20" s="27"/>
      <c r="R20" s="26"/>
      <c r="S20" s="26"/>
      <c r="T20" s="26"/>
      <c r="U20" s="26"/>
      <c r="V20" s="19">
        <f>L20*D20</f>
        <v>18843.6</v>
      </c>
      <c r="W20" s="26"/>
    </row>
    <row r="21" spans="1:23" ht="15">
      <c r="A21" s="10">
        <v>17</v>
      </c>
      <c r="B21" s="40">
        <v>4421.2</v>
      </c>
      <c r="C21" s="40">
        <f aca="true" t="shared" si="3" ref="C21:C29">B21*0.2</f>
        <v>884.24</v>
      </c>
      <c r="D21" s="40">
        <f t="shared" si="2"/>
        <v>5305.44</v>
      </c>
      <c r="E21" s="43" t="s">
        <v>21</v>
      </c>
      <c r="F21" s="45" t="s">
        <v>0</v>
      </c>
      <c r="G21" s="53">
        <v>1</v>
      </c>
      <c r="H21" s="46" t="s">
        <v>0</v>
      </c>
      <c r="I21" s="46" t="s">
        <v>0</v>
      </c>
      <c r="J21" s="46" t="s">
        <v>0</v>
      </c>
      <c r="K21" s="46" t="s">
        <v>0</v>
      </c>
      <c r="L21" s="46" t="s">
        <v>0</v>
      </c>
      <c r="M21" s="47" t="s">
        <v>0</v>
      </c>
      <c r="P21" s="26"/>
      <c r="Q21" s="19">
        <f>G21*D21</f>
        <v>5305.44</v>
      </c>
      <c r="R21" s="26"/>
      <c r="S21" s="26"/>
      <c r="T21" s="26"/>
      <c r="U21" s="26"/>
      <c r="V21" s="26"/>
      <c r="W21" s="26"/>
    </row>
    <row r="22" spans="1:23" ht="15">
      <c r="A22" s="9">
        <v>18</v>
      </c>
      <c r="B22" s="40">
        <v>150</v>
      </c>
      <c r="C22" s="40">
        <f t="shared" si="3"/>
        <v>30</v>
      </c>
      <c r="D22" s="40">
        <f t="shared" si="2"/>
        <v>180</v>
      </c>
      <c r="E22" s="43" t="s">
        <v>22</v>
      </c>
      <c r="F22" s="45" t="s">
        <v>0</v>
      </c>
      <c r="G22" s="46" t="s">
        <v>0</v>
      </c>
      <c r="H22" s="46" t="s">
        <v>0</v>
      </c>
      <c r="I22" s="46" t="s">
        <v>0</v>
      </c>
      <c r="J22" s="56">
        <v>1</v>
      </c>
      <c r="K22" s="46" t="s">
        <v>0</v>
      </c>
      <c r="L22" s="46" t="s">
        <v>0</v>
      </c>
      <c r="M22" s="47" t="s">
        <v>0</v>
      </c>
      <c r="P22" s="26"/>
      <c r="Q22" s="27"/>
      <c r="R22" s="26"/>
      <c r="S22" s="26"/>
      <c r="T22" s="19">
        <f>J22*D22</f>
        <v>180</v>
      </c>
      <c r="U22" s="26"/>
      <c r="V22" s="26"/>
      <c r="W22" s="26"/>
    </row>
    <row r="23" spans="1:23" ht="15">
      <c r="A23" s="9">
        <v>19</v>
      </c>
      <c r="B23" s="40">
        <v>186</v>
      </c>
      <c r="C23" s="40">
        <f t="shared" si="3"/>
        <v>37.2</v>
      </c>
      <c r="D23" s="40">
        <f t="shared" si="2"/>
        <v>223.2</v>
      </c>
      <c r="E23" s="43" t="s">
        <v>24</v>
      </c>
      <c r="F23" s="45" t="s">
        <v>0</v>
      </c>
      <c r="G23" s="46" t="s">
        <v>0</v>
      </c>
      <c r="H23" s="46" t="s">
        <v>0</v>
      </c>
      <c r="I23" s="53">
        <v>1</v>
      </c>
      <c r="J23" s="46" t="s">
        <v>0</v>
      </c>
      <c r="K23" s="46" t="s">
        <v>0</v>
      </c>
      <c r="L23" s="46" t="s">
        <v>0</v>
      </c>
      <c r="M23" s="47" t="s">
        <v>0</v>
      </c>
      <c r="P23" s="26"/>
      <c r="Q23" s="27"/>
      <c r="R23" s="26"/>
      <c r="S23" s="19">
        <f>I23*D23</f>
        <v>223.2</v>
      </c>
      <c r="T23" s="26"/>
      <c r="U23" s="26"/>
      <c r="V23" s="26"/>
      <c r="W23" s="26"/>
    </row>
    <row r="24" spans="1:23" ht="15">
      <c r="A24" s="10">
        <v>20</v>
      </c>
      <c r="B24" s="40">
        <v>888</v>
      </c>
      <c r="C24" s="40">
        <f t="shared" si="3"/>
        <v>177.60000000000002</v>
      </c>
      <c r="D24" s="40">
        <f t="shared" si="2"/>
        <v>1065.6</v>
      </c>
      <c r="E24" s="43" t="s">
        <v>27</v>
      </c>
      <c r="F24" s="45" t="s">
        <v>0</v>
      </c>
      <c r="G24" s="46" t="s">
        <v>0</v>
      </c>
      <c r="H24" s="46" t="s">
        <v>0</v>
      </c>
      <c r="I24" s="53">
        <v>1</v>
      </c>
      <c r="J24" s="46" t="s">
        <v>0</v>
      </c>
      <c r="K24" s="46" t="s">
        <v>0</v>
      </c>
      <c r="L24" s="46" t="s">
        <v>0</v>
      </c>
      <c r="M24" s="47" t="s">
        <v>0</v>
      </c>
      <c r="P24" s="26"/>
      <c r="Q24" s="27"/>
      <c r="R24" s="26"/>
      <c r="S24" s="19">
        <f>I24*D24</f>
        <v>1065.6</v>
      </c>
      <c r="T24" s="26"/>
      <c r="U24" s="26"/>
      <c r="V24" s="26"/>
      <c r="W24" s="26"/>
    </row>
    <row r="25" spans="1:23" ht="15">
      <c r="A25" s="9">
        <v>21</v>
      </c>
      <c r="B25" s="40">
        <v>966</v>
      </c>
      <c r="C25" s="40">
        <f t="shared" si="3"/>
        <v>193.20000000000002</v>
      </c>
      <c r="D25" s="40">
        <f t="shared" si="2"/>
        <v>1159.2</v>
      </c>
      <c r="E25" s="43" t="s">
        <v>28</v>
      </c>
      <c r="F25" s="45" t="s">
        <v>0</v>
      </c>
      <c r="G25" s="46" t="s">
        <v>0</v>
      </c>
      <c r="H25" s="56">
        <v>1</v>
      </c>
      <c r="I25" s="46" t="s">
        <v>0</v>
      </c>
      <c r="J25" s="46" t="s">
        <v>0</v>
      </c>
      <c r="K25" s="46" t="s">
        <v>0</v>
      </c>
      <c r="L25" s="46" t="s">
        <v>0</v>
      </c>
      <c r="M25" s="47" t="s">
        <v>0</v>
      </c>
      <c r="P25" s="26"/>
      <c r="Q25" s="27"/>
      <c r="R25" s="19">
        <f>H25*D25</f>
        <v>1159.2</v>
      </c>
      <c r="S25" s="26"/>
      <c r="T25" s="26"/>
      <c r="U25" s="26"/>
      <c r="V25" s="26"/>
      <c r="W25" s="26"/>
    </row>
    <row r="26" spans="1:23" ht="15">
      <c r="A26" s="9">
        <v>22</v>
      </c>
      <c r="B26" s="40">
        <v>593</v>
      </c>
      <c r="C26" s="40">
        <f t="shared" si="3"/>
        <v>118.60000000000001</v>
      </c>
      <c r="D26" s="40">
        <f aca="true" t="shared" si="4" ref="D26:D37">B26+C26</f>
        <v>711.6</v>
      </c>
      <c r="E26" s="43" t="s">
        <v>29</v>
      </c>
      <c r="F26" s="55">
        <v>1</v>
      </c>
      <c r="G26" s="46" t="s">
        <v>0</v>
      </c>
      <c r="H26" s="46" t="s">
        <v>0</v>
      </c>
      <c r="I26" s="46" t="s">
        <v>0</v>
      </c>
      <c r="J26" s="46" t="s">
        <v>0</v>
      </c>
      <c r="K26" s="46" t="s">
        <v>0</v>
      </c>
      <c r="L26" s="46" t="s">
        <v>0</v>
      </c>
      <c r="M26" s="47" t="s">
        <v>0</v>
      </c>
      <c r="P26" s="19">
        <f>F26*D26</f>
        <v>711.6</v>
      </c>
      <c r="Q26" s="27"/>
      <c r="R26" s="26"/>
      <c r="S26" s="26"/>
      <c r="T26" s="26"/>
      <c r="U26" s="26"/>
      <c r="V26" s="26"/>
      <c r="W26" s="26"/>
    </row>
    <row r="27" spans="1:23" ht="15">
      <c r="A27" s="10">
        <v>23</v>
      </c>
      <c r="B27" s="40">
        <v>593</v>
      </c>
      <c r="C27" s="40">
        <f t="shared" si="3"/>
        <v>118.60000000000001</v>
      </c>
      <c r="D27" s="40">
        <f t="shared" si="4"/>
        <v>711.6</v>
      </c>
      <c r="E27" s="43" t="s">
        <v>30</v>
      </c>
      <c r="F27" s="55">
        <v>1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7" t="s">
        <v>0</v>
      </c>
      <c r="P27" s="19">
        <f>F27*D27</f>
        <v>711.6</v>
      </c>
      <c r="Q27" s="27"/>
      <c r="R27" s="26"/>
      <c r="S27" s="26"/>
      <c r="T27" s="26"/>
      <c r="U27" s="26"/>
      <c r="V27" s="26"/>
      <c r="W27" s="26"/>
    </row>
    <row r="28" spans="1:23" ht="15">
      <c r="A28" s="9">
        <v>24</v>
      </c>
      <c r="B28" s="40">
        <v>11478.75</v>
      </c>
      <c r="C28" s="40">
        <f t="shared" si="3"/>
        <v>2295.75</v>
      </c>
      <c r="D28" s="40">
        <f t="shared" si="4"/>
        <v>13774.5</v>
      </c>
      <c r="E28" s="43" t="s">
        <v>31</v>
      </c>
      <c r="F28" s="45" t="s">
        <v>0</v>
      </c>
      <c r="G28" s="46" t="s">
        <v>0</v>
      </c>
      <c r="H28" s="46" t="s">
        <v>0</v>
      </c>
      <c r="I28" s="46" t="s">
        <v>0</v>
      </c>
      <c r="J28" s="56">
        <v>1</v>
      </c>
      <c r="K28" s="46" t="s">
        <v>0</v>
      </c>
      <c r="L28" s="46" t="s">
        <v>0</v>
      </c>
      <c r="M28" s="47" t="s">
        <v>0</v>
      </c>
      <c r="P28" s="26"/>
      <c r="Q28" s="27"/>
      <c r="R28" s="26"/>
      <c r="S28" s="26"/>
      <c r="T28" s="19">
        <f>J28*D28</f>
        <v>13774.5</v>
      </c>
      <c r="U28" s="26"/>
      <c r="V28" s="26"/>
      <c r="W28" s="26"/>
    </row>
    <row r="29" spans="1:23" ht="15">
      <c r="A29" s="9">
        <v>25</v>
      </c>
      <c r="B29" s="40">
        <v>16550</v>
      </c>
      <c r="C29" s="40">
        <f t="shared" si="3"/>
        <v>3310</v>
      </c>
      <c r="D29" s="40">
        <f t="shared" si="4"/>
        <v>19860</v>
      </c>
      <c r="E29" s="43" t="s">
        <v>20</v>
      </c>
      <c r="F29" s="45" t="s">
        <v>0</v>
      </c>
      <c r="G29" s="46" t="s">
        <v>0</v>
      </c>
      <c r="H29" s="56">
        <v>1</v>
      </c>
      <c r="I29" s="46" t="s">
        <v>0</v>
      </c>
      <c r="J29" s="46" t="s">
        <v>0</v>
      </c>
      <c r="K29" s="46" t="s">
        <v>0</v>
      </c>
      <c r="L29" s="46" t="s">
        <v>0</v>
      </c>
      <c r="M29" s="47" t="s">
        <v>0</v>
      </c>
      <c r="P29" s="26"/>
      <c r="Q29" s="27"/>
      <c r="R29" s="19">
        <f>H29*D29</f>
        <v>19860</v>
      </c>
      <c r="S29" s="26"/>
      <c r="T29" s="26"/>
      <c r="U29" s="26"/>
      <c r="V29" s="26"/>
      <c r="W29" s="26"/>
    </row>
    <row r="30" spans="1:23" ht="15">
      <c r="A30" s="9">
        <v>26</v>
      </c>
      <c r="B30" s="40">
        <v>263</v>
      </c>
      <c r="C30" s="40">
        <f aca="true" t="shared" si="5" ref="C30:C37">B30*0.19</f>
        <v>49.97</v>
      </c>
      <c r="D30" s="40">
        <f t="shared" si="4"/>
        <v>312.97</v>
      </c>
      <c r="E30" s="43" t="s">
        <v>32</v>
      </c>
      <c r="F30" s="45" t="s">
        <v>0</v>
      </c>
      <c r="G30" s="46" t="s">
        <v>0</v>
      </c>
      <c r="H30" s="46" t="s">
        <v>0</v>
      </c>
      <c r="I30" s="46" t="s">
        <v>0</v>
      </c>
      <c r="J30" s="46" t="s">
        <v>0</v>
      </c>
      <c r="K30" s="46" t="s">
        <v>0</v>
      </c>
      <c r="L30" s="46" t="s">
        <v>0</v>
      </c>
      <c r="M30" s="58">
        <v>1</v>
      </c>
      <c r="P30" s="26"/>
      <c r="Q30" s="27"/>
      <c r="R30" s="26"/>
      <c r="S30" s="26"/>
      <c r="T30" s="26"/>
      <c r="U30" s="26"/>
      <c r="V30" s="26"/>
      <c r="W30" s="19">
        <f>M30*D30</f>
        <v>312.97</v>
      </c>
    </row>
    <row r="31" spans="1:23" ht="15">
      <c r="A31" s="10">
        <v>27</v>
      </c>
      <c r="B31" s="40">
        <v>1632</v>
      </c>
      <c r="C31" s="40">
        <f t="shared" si="5"/>
        <v>310.08</v>
      </c>
      <c r="D31" s="40">
        <f t="shared" si="4"/>
        <v>1942.08</v>
      </c>
      <c r="E31" s="43" t="s">
        <v>29</v>
      </c>
      <c r="F31" s="55">
        <v>1</v>
      </c>
      <c r="G31" s="46" t="s">
        <v>0</v>
      </c>
      <c r="H31" s="46" t="s">
        <v>0</v>
      </c>
      <c r="I31" s="46" t="s">
        <v>0</v>
      </c>
      <c r="J31" s="46" t="s">
        <v>0</v>
      </c>
      <c r="K31" s="46" t="s">
        <v>0</v>
      </c>
      <c r="L31" s="46" t="s">
        <v>0</v>
      </c>
      <c r="M31" s="47" t="s">
        <v>0</v>
      </c>
      <c r="P31" s="19">
        <f>F31*D31</f>
        <v>1942.08</v>
      </c>
      <c r="Q31" s="27"/>
      <c r="R31" s="26"/>
      <c r="S31" s="26"/>
      <c r="T31" s="26"/>
      <c r="U31" s="26"/>
      <c r="V31" s="26"/>
      <c r="W31" s="26"/>
    </row>
    <row r="32" spans="1:23" ht="15">
      <c r="A32" s="9">
        <v>28</v>
      </c>
      <c r="B32" s="40">
        <v>1032</v>
      </c>
      <c r="C32" s="40">
        <f t="shared" si="5"/>
        <v>196.08</v>
      </c>
      <c r="D32" s="40">
        <f t="shared" si="4"/>
        <v>1228.08</v>
      </c>
      <c r="E32" s="43" t="s">
        <v>34</v>
      </c>
      <c r="F32" s="45" t="s">
        <v>0</v>
      </c>
      <c r="G32" s="46" t="s">
        <v>0</v>
      </c>
      <c r="H32" s="46" t="s">
        <v>0</v>
      </c>
      <c r="I32" s="46" t="s">
        <v>0</v>
      </c>
      <c r="J32" s="46" t="s">
        <v>0</v>
      </c>
      <c r="K32" s="46" t="s">
        <v>0</v>
      </c>
      <c r="L32" s="56">
        <v>1</v>
      </c>
      <c r="M32" s="47" t="s">
        <v>0</v>
      </c>
      <c r="P32" s="26"/>
      <c r="Q32" s="27"/>
      <c r="R32" s="26"/>
      <c r="S32" s="26"/>
      <c r="T32" s="26"/>
      <c r="U32" s="26"/>
      <c r="V32" s="19">
        <f>L32*D32</f>
        <v>1228.08</v>
      </c>
      <c r="W32" s="26"/>
    </row>
    <row r="33" spans="1:23" ht="15">
      <c r="A33" s="9">
        <v>29</v>
      </c>
      <c r="B33" s="40">
        <v>884</v>
      </c>
      <c r="C33" s="40">
        <f t="shared" si="5"/>
        <v>167.96</v>
      </c>
      <c r="D33" s="40">
        <f t="shared" si="4"/>
        <v>1051.96</v>
      </c>
      <c r="E33" s="43" t="s">
        <v>35</v>
      </c>
      <c r="F33" s="45" t="s">
        <v>0</v>
      </c>
      <c r="G33" s="46" t="s">
        <v>0</v>
      </c>
      <c r="H33" s="46" t="s">
        <v>0</v>
      </c>
      <c r="I33" s="46" t="s">
        <v>0</v>
      </c>
      <c r="J33" s="46" t="s">
        <v>0</v>
      </c>
      <c r="K33" s="46" t="s">
        <v>0</v>
      </c>
      <c r="L33" s="56">
        <v>1</v>
      </c>
      <c r="M33" s="47" t="s">
        <v>0</v>
      </c>
      <c r="P33" s="26"/>
      <c r="Q33" s="27"/>
      <c r="R33" s="26"/>
      <c r="S33" s="26"/>
      <c r="T33" s="26"/>
      <c r="U33" s="26"/>
      <c r="V33" s="19">
        <f>L33*D33</f>
        <v>1051.96</v>
      </c>
      <c r="W33" s="26"/>
    </row>
    <row r="34" spans="1:23" ht="15">
      <c r="A34" s="9">
        <v>30</v>
      </c>
      <c r="B34" s="40">
        <v>615</v>
      </c>
      <c r="C34" s="40">
        <f t="shared" si="5"/>
        <v>116.85</v>
      </c>
      <c r="D34" s="40">
        <f t="shared" si="4"/>
        <v>731.85</v>
      </c>
      <c r="E34" s="43" t="s">
        <v>36</v>
      </c>
      <c r="F34" s="55">
        <v>1</v>
      </c>
      <c r="G34" s="46" t="s">
        <v>0</v>
      </c>
      <c r="H34" s="46" t="s">
        <v>0</v>
      </c>
      <c r="I34" s="46" t="s">
        <v>0</v>
      </c>
      <c r="J34" s="46" t="s">
        <v>0</v>
      </c>
      <c r="K34" s="46" t="s">
        <v>0</v>
      </c>
      <c r="L34" s="46" t="s">
        <v>0</v>
      </c>
      <c r="M34" s="47" t="s">
        <v>0</v>
      </c>
      <c r="P34" s="19">
        <f>F34*D34</f>
        <v>731.85</v>
      </c>
      <c r="Q34" s="27"/>
      <c r="R34" s="26"/>
      <c r="S34" s="26"/>
      <c r="T34" s="26"/>
      <c r="U34" s="26"/>
      <c r="V34" s="26"/>
      <c r="W34" s="26"/>
    </row>
    <row r="35" spans="1:23" ht="15">
      <c r="A35" s="10">
        <v>31</v>
      </c>
      <c r="B35" s="40">
        <v>993.72</v>
      </c>
      <c r="C35" s="40">
        <f t="shared" si="5"/>
        <v>188.8068</v>
      </c>
      <c r="D35" s="40">
        <f t="shared" si="4"/>
        <v>1182.5268</v>
      </c>
      <c r="E35" s="43" t="s">
        <v>37</v>
      </c>
      <c r="F35" s="45" t="s">
        <v>0</v>
      </c>
      <c r="G35" s="46" t="s">
        <v>0</v>
      </c>
      <c r="H35" s="56">
        <v>1</v>
      </c>
      <c r="I35" s="46" t="s">
        <v>0</v>
      </c>
      <c r="J35" s="46" t="s">
        <v>0</v>
      </c>
      <c r="K35" s="46" t="s">
        <v>0</v>
      </c>
      <c r="L35" s="46" t="s">
        <v>0</v>
      </c>
      <c r="M35" s="47" t="s">
        <v>0</v>
      </c>
      <c r="P35" s="26"/>
      <c r="Q35" s="27"/>
      <c r="R35" s="19">
        <f>H35*D35</f>
        <v>1182.5268</v>
      </c>
      <c r="S35" s="26"/>
      <c r="T35" s="26"/>
      <c r="U35" s="26"/>
      <c r="V35" s="26"/>
      <c r="W35" s="26"/>
    </row>
    <row r="36" spans="1:23" ht="15">
      <c r="A36" s="9">
        <v>32</v>
      </c>
      <c r="B36" s="40">
        <v>416</v>
      </c>
      <c r="C36" s="40">
        <f t="shared" si="5"/>
        <v>79.04</v>
      </c>
      <c r="D36" s="40">
        <f t="shared" si="4"/>
        <v>495.04</v>
      </c>
      <c r="E36" s="43" t="s">
        <v>38</v>
      </c>
      <c r="F36" s="45" t="s">
        <v>0</v>
      </c>
      <c r="G36" s="46" t="s">
        <v>0</v>
      </c>
      <c r="H36" s="46" t="s">
        <v>0</v>
      </c>
      <c r="I36" s="46" t="s">
        <v>0</v>
      </c>
      <c r="J36" s="46" t="s">
        <v>0</v>
      </c>
      <c r="K36" s="53">
        <v>1</v>
      </c>
      <c r="L36" s="46" t="s">
        <v>0</v>
      </c>
      <c r="M36" s="47" t="s">
        <v>0</v>
      </c>
      <c r="P36" s="26"/>
      <c r="Q36" s="27"/>
      <c r="R36" s="26"/>
      <c r="S36" s="26"/>
      <c r="T36" s="26"/>
      <c r="U36" s="19">
        <f>K36*D36</f>
        <v>495.04</v>
      </c>
      <c r="V36" s="26"/>
      <c r="W36" s="26"/>
    </row>
    <row r="37" spans="1:23" ht="15">
      <c r="A37" s="9">
        <v>33</v>
      </c>
      <c r="B37" s="40">
        <v>662.4</v>
      </c>
      <c r="C37" s="40">
        <f t="shared" si="5"/>
        <v>125.856</v>
      </c>
      <c r="D37" s="40">
        <f t="shared" si="4"/>
        <v>788.256</v>
      </c>
      <c r="E37" s="43" t="s">
        <v>39</v>
      </c>
      <c r="F37" s="45" t="s">
        <v>0</v>
      </c>
      <c r="G37" s="46" t="s">
        <v>0</v>
      </c>
      <c r="H37" s="56">
        <v>1</v>
      </c>
      <c r="I37" s="46" t="s">
        <v>0</v>
      </c>
      <c r="J37" s="46" t="s">
        <v>0</v>
      </c>
      <c r="K37" s="46" t="s">
        <v>0</v>
      </c>
      <c r="L37" s="46" t="s">
        <v>0</v>
      </c>
      <c r="M37" s="47" t="s">
        <v>0</v>
      </c>
      <c r="P37" s="26"/>
      <c r="Q37" s="27"/>
      <c r="R37" s="19">
        <f>H37*D37</f>
        <v>788.256</v>
      </c>
      <c r="S37" s="26"/>
      <c r="T37" s="26"/>
      <c r="U37" s="26"/>
      <c r="V37" s="26"/>
      <c r="W37" s="26"/>
    </row>
    <row r="38" spans="1:23" ht="15">
      <c r="A38" s="9">
        <v>34</v>
      </c>
      <c r="B38" s="40">
        <v>580</v>
      </c>
      <c r="C38" s="40">
        <f aca="true" t="shared" si="6" ref="C38:C44">B38*0.19</f>
        <v>110.2</v>
      </c>
      <c r="D38" s="40">
        <f aca="true" t="shared" si="7" ref="D38:D44">B38+C38</f>
        <v>690.2</v>
      </c>
      <c r="E38" s="43" t="s">
        <v>40</v>
      </c>
      <c r="F38" s="55">
        <v>1</v>
      </c>
      <c r="G38" s="48" t="s">
        <v>0</v>
      </c>
      <c r="H38" s="48" t="s">
        <v>0</v>
      </c>
      <c r="I38" s="46" t="s">
        <v>0</v>
      </c>
      <c r="J38" s="48" t="s">
        <v>0</v>
      </c>
      <c r="K38" s="46" t="s">
        <v>0</v>
      </c>
      <c r="L38" s="46" t="s">
        <v>0</v>
      </c>
      <c r="M38" s="47" t="s">
        <v>0</v>
      </c>
      <c r="P38" s="19">
        <f>F38*D38</f>
        <v>690.2</v>
      </c>
      <c r="Q38" s="27"/>
      <c r="R38" s="26"/>
      <c r="S38" s="26"/>
      <c r="T38" s="26"/>
      <c r="U38" s="26"/>
      <c r="V38" s="26"/>
      <c r="W38" s="26"/>
    </row>
    <row r="39" spans="1:23" ht="15">
      <c r="A39" s="10">
        <v>35</v>
      </c>
      <c r="B39" s="40">
        <v>318</v>
      </c>
      <c r="C39" s="40">
        <f t="shared" si="6"/>
        <v>60.42</v>
      </c>
      <c r="D39" s="40">
        <f t="shared" si="7"/>
        <v>378.42</v>
      </c>
      <c r="E39" s="43" t="s">
        <v>32</v>
      </c>
      <c r="F39" s="45" t="s">
        <v>0</v>
      </c>
      <c r="G39" s="48" t="s">
        <v>0</v>
      </c>
      <c r="H39" s="48" t="s">
        <v>0</v>
      </c>
      <c r="I39" s="53">
        <v>1</v>
      </c>
      <c r="J39" s="48" t="s">
        <v>0</v>
      </c>
      <c r="K39" s="46" t="s">
        <v>0</v>
      </c>
      <c r="L39" s="46" t="s">
        <v>0</v>
      </c>
      <c r="M39" s="47" t="s">
        <v>0</v>
      </c>
      <c r="P39" s="26"/>
      <c r="Q39" s="27"/>
      <c r="R39" s="26"/>
      <c r="S39" s="19">
        <f>I39*D39</f>
        <v>378.42</v>
      </c>
      <c r="T39" s="26"/>
      <c r="U39" s="26"/>
      <c r="V39" s="26"/>
      <c r="W39" s="26"/>
    </row>
    <row r="40" spans="1:23" ht="15">
      <c r="A40" s="9">
        <v>36</v>
      </c>
      <c r="B40" s="40">
        <v>1520</v>
      </c>
      <c r="C40" s="40">
        <f t="shared" si="6"/>
        <v>288.8</v>
      </c>
      <c r="D40" s="40">
        <f t="shared" si="7"/>
        <v>1808.8</v>
      </c>
      <c r="E40" s="43" t="s">
        <v>41</v>
      </c>
      <c r="F40" s="45" t="s">
        <v>0</v>
      </c>
      <c r="G40" s="48" t="s">
        <v>0</v>
      </c>
      <c r="H40" s="56">
        <v>1</v>
      </c>
      <c r="I40" s="46" t="s">
        <v>0</v>
      </c>
      <c r="J40" s="48" t="s">
        <v>0</v>
      </c>
      <c r="K40" s="46" t="s">
        <v>0</v>
      </c>
      <c r="L40" s="46" t="s">
        <v>0</v>
      </c>
      <c r="M40" s="47" t="s">
        <v>0</v>
      </c>
      <c r="P40" s="26"/>
      <c r="Q40" s="27"/>
      <c r="R40" s="19">
        <f>H40*D40</f>
        <v>1808.8</v>
      </c>
      <c r="S40" s="26"/>
      <c r="T40" s="26"/>
      <c r="U40" s="26"/>
      <c r="V40" s="26"/>
      <c r="W40" s="26"/>
    </row>
    <row r="41" spans="1:23" ht="15">
      <c r="A41" s="9">
        <v>37</v>
      </c>
      <c r="B41" s="40">
        <v>625</v>
      </c>
      <c r="C41" s="40">
        <f t="shared" si="6"/>
        <v>118.75</v>
      </c>
      <c r="D41" s="40">
        <f t="shared" si="7"/>
        <v>743.75</v>
      </c>
      <c r="E41" s="43" t="s">
        <v>42</v>
      </c>
      <c r="F41" s="45" t="s">
        <v>0</v>
      </c>
      <c r="G41" s="48" t="s">
        <v>0</v>
      </c>
      <c r="H41" s="57">
        <v>1</v>
      </c>
      <c r="I41" s="46" t="s">
        <v>0</v>
      </c>
      <c r="J41" s="48" t="s">
        <v>0</v>
      </c>
      <c r="K41" s="46" t="s">
        <v>0</v>
      </c>
      <c r="L41" s="46" t="s">
        <v>0</v>
      </c>
      <c r="M41" s="47" t="s">
        <v>0</v>
      </c>
      <c r="P41" s="26"/>
      <c r="Q41" s="27"/>
      <c r="R41" s="19">
        <f>H41*D41</f>
        <v>743.75</v>
      </c>
      <c r="S41" s="26"/>
      <c r="T41" s="26"/>
      <c r="U41" s="26"/>
      <c r="V41" s="26"/>
      <c r="W41" s="26"/>
    </row>
    <row r="42" spans="1:23" ht="15">
      <c r="A42" s="9">
        <v>38</v>
      </c>
      <c r="B42" s="40">
        <v>1686</v>
      </c>
      <c r="C42" s="40">
        <f t="shared" si="6"/>
        <v>320.34000000000003</v>
      </c>
      <c r="D42" s="40">
        <f t="shared" si="7"/>
        <v>2006.3400000000001</v>
      </c>
      <c r="E42" s="43" t="s">
        <v>43</v>
      </c>
      <c r="F42" s="55">
        <v>1</v>
      </c>
      <c r="G42" s="48" t="s">
        <v>0</v>
      </c>
      <c r="H42" s="48" t="s">
        <v>0</v>
      </c>
      <c r="I42" s="46" t="s">
        <v>0</v>
      </c>
      <c r="J42" s="48" t="s">
        <v>0</v>
      </c>
      <c r="K42" s="46" t="s">
        <v>0</v>
      </c>
      <c r="L42" s="46" t="s">
        <v>0</v>
      </c>
      <c r="M42" s="47" t="s">
        <v>0</v>
      </c>
      <c r="P42" s="19">
        <f>F42*D42</f>
        <v>2006.3400000000001</v>
      </c>
      <c r="Q42" s="27"/>
      <c r="R42" s="26"/>
      <c r="S42" s="26"/>
      <c r="T42" s="26"/>
      <c r="U42" s="26"/>
      <c r="V42" s="26"/>
      <c r="W42" s="26"/>
    </row>
    <row r="43" spans="1:23" ht="15">
      <c r="A43" s="10">
        <v>39</v>
      </c>
      <c r="B43" s="40">
        <v>186.72</v>
      </c>
      <c r="C43" s="40">
        <f t="shared" si="6"/>
        <v>35.4768</v>
      </c>
      <c r="D43" s="40">
        <f t="shared" si="7"/>
        <v>222.1968</v>
      </c>
      <c r="E43" s="43" t="s">
        <v>44</v>
      </c>
      <c r="F43" s="45" t="s">
        <v>0</v>
      </c>
      <c r="G43" s="48" t="s">
        <v>0</v>
      </c>
      <c r="H43" s="48" t="s">
        <v>0</v>
      </c>
      <c r="I43" s="46" t="s">
        <v>0</v>
      </c>
      <c r="J43" s="48" t="s">
        <v>0</v>
      </c>
      <c r="K43" s="46" t="s">
        <v>0</v>
      </c>
      <c r="L43" s="56">
        <v>1</v>
      </c>
      <c r="M43" s="47" t="s">
        <v>0</v>
      </c>
      <c r="P43" s="26"/>
      <c r="Q43" s="27"/>
      <c r="R43" s="26"/>
      <c r="S43" s="26"/>
      <c r="T43" s="26"/>
      <c r="U43" s="26"/>
      <c r="V43" s="19">
        <f>L43*D43</f>
        <v>222.1968</v>
      </c>
      <c r="W43" s="26"/>
    </row>
    <row r="44" spans="1:23" ht="15.75" thickBot="1">
      <c r="A44" s="9">
        <v>40</v>
      </c>
      <c r="B44" s="41">
        <v>213.6</v>
      </c>
      <c r="C44" s="41">
        <f t="shared" si="6"/>
        <v>40.583999999999996</v>
      </c>
      <c r="D44" s="41">
        <f t="shared" si="7"/>
        <v>254.184</v>
      </c>
      <c r="E44" s="44" t="s">
        <v>54</v>
      </c>
      <c r="F44" s="49" t="s">
        <v>0</v>
      </c>
      <c r="G44" s="50" t="s">
        <v>0</v>
      </c>
      <c r="H44" s="50" t="s">
        <v>0</v>
      </c>
      <c r="I44" s="51" t="s">
        <v>0</v>
      </c>
      <c r="J44" s="50" t="s">
        <v>0</v>
      </c>
      <c r="K44" s="54">
        <v>1</v>
      </c>
      <c r="L44" s="51" t="s">
        <v>0</v>
      </c>
      <c r="M44" s="52" t="s">
        <v>0</v>
      </c>
      <c r="P44" s="26"/>
      <c r="Q44" s="27"/>
      <c r="R44" s="28"/>
      <c r="S44" s="26"/>
      <c r="T44" s="26"/>
      <c r="U44" s="19">
        <f>K44*D44</f>
        <v>254.184</v>
      </c>
      <c r="V44" s="26"/>
      <c r="W44" s="26"/>
    </row>
    <row r="45" spans="1:23" ht="15" customHeight="1">
      <c r="A45" s="15"/>
      <c r="B45" s="14"/>
      <c r="C45" s="14"/>
      <c r="D45" s="14"/>
      <c r="F45" s="1"/>
      <c r="G45" s="15"/>
      <c r="H45" s="15"/>
      <c r="I45" s="1"/>
      <c r="J45" s="15"/>
      <c r="K45" s="11"/>
      <c r="L45" s="1"/>
      <c r="M45" s="1"/>
      <c r="P45" s="17"/>
      <c r="S45" s="18"/>
      <c r="W45" s="18"/>
    </row>
    <row r="46" spans="1:26" ht="15">
      <c r="A46" s="15"/>
      <c r="B46" s="14"/>
      <c r="C46" s="14"/>
      <c r="D46" s="20">
        <f>SUM(D5:D44)</f>
        <v>108352.50559999999</v>
      </c>
      <c r="F46" s="6">
        <f>SUM(F6:F45)</f>
        <v>9</v>
      </c>
      <c r="G46" s="8">
        <f>SUM(G5:G45)</f>
        <v>9</v>
      </c>
      <c r="H46" s="8">
        <f>SUM(H7:H45)</f>
        <v>8</v>
      </c>
      <c r="I46" s="6">
        <f>SUM(I23:I45)</f>
        <v>3</v>
      </c>
      <c r="J46" s="8">
        <f>SUM(J22:J45)</f>
        <v>2</v>
      </c>
      <c r="K46" s="29">
        <f>SUM(K36:K45)</f>
        <v>2</v>
      </c>
      <c r="L46" s="6">
        <f>SUM(L15:L45)</f>
        <v>6</v>
      </c>
      <c r="M46" s="6">
        <f>SUM(M30:M45)</f>
        <v>1</v>
      </c>
      <c r="N46" s="30"/>
      <c r="O46" s="21"/>
      <c r="P46" s="22">
        <f aca="true" t="shared" si="8" ref="P46:W46">SUM(P5:P44)</f>
        <v>13955.750000000002</v>
      </c>
      <c r="Q46" s="22">
        <f t="shared" si="8"/>
        <v>13026.972000000002</v>
      </c>
      <c r="R46" s="22">
        <f t="shared" si="8"/>
        <v>28353.3168</v>
      </c>
      <c r="S46" s="22">
        <f t="shared" si="8"/>
        <v>1667.22</v>
      </c>
      <c r="T46" s="22">
        <f t="shared" si="8"/>
        <v>13954.5</v>
      </c>
      <c r="U46" s="22">
        <f t="shared" si="8"/>
        <v>749.224</v>
      </c>
      <c r="V46" s="22">
        <f t="shared" si="8"/>
        <v>36332.5528</v>
      </c>
      <c r="W46" s="22">
        <f t="shared" si="8"/>
        <v>312.97</v>
      </c>
      <c r="X46" s="99"/>
      <c r="Y46" s="23">
        <f>SUM(P46:W46)</f>
        <v>108352.5056</v>
      </c>
      <c r="Z46" s="17">
        <f>D46-Y46</f>
        <v>0</v>
      </c>
    </row>
    <row r="47" spans="1:26" ht="15.75" thickBot="1">
      <c r="A47" s="15"/>
      <c r="B47" s="14"/>
      <c r="C47" s="14"/>
      <c r="D47" s="14"/>
      <c r="F47" s="1"/>
      <c r="G47" s="15"/>
      <c r="H47" s="15"/>
      <c r="I47" s="1"/>
      <c r="J47" s="15"/>
      <c r="K47" s="11"/>
      <c r="L47" s="1"/>
      <c r="M47" s="1"/>
      <c r="N47" s="31"/>
      <c r="O47" s="24" t="s">
        <v>57</v>
      </c>
      <c r="P47" s="21">
        <f>P46/Y46</f>
        <v>0.12879951342814172</v>
      </c>
      <c r="Q47" s="21">
        <f>Q46/Y46</f>
        <v>0.12022769503910763</v>
      </c>
      <c r="R47" s="21">
        <f>R46/Y46</f>
        <v>0.26167661414929017</v>
      </c>
      <c r="S47" s="21">
        <f>S46/Y46</f>
        <v>0.015386999966154913</v>
      </c>
      <c r="T47" s="21">
        <f>T46/Y46</f>
        <v>0.1287879770082585</v>
      </c>
      <c r="U47" s="21">
        <f>U46/Y46</f>
        <v>0.006914690120465475</v>
      </c>
      <c r="V47" s="21">
        <f>V46/Y46</f>
        <v>0.33531806762390176</v>
      </c>
      <c r="W47" s="21">
        <f>W46/Y46</f>
        <v>0.0028884426646798283</v>
      </c>
      <c r="X47" s="100"/>
      <c r="Y47" s="21">
        <f>SUM(P47:W47)</f>
        <v>1</v>
      </c>
      <c r="Z47">
        <f>1-Y47</f>
        <v>0</v>
      </c>
    </row>
    <row r="48" spans="1:26" ht="15">
      <c r="A48" s="9" t="s">
        <v>0</v>
      </c>
      <c r="B48" s="39">
        <f>4530*3</f>
        <v>13590</v>
      </c>
      <c r="C48" s="39">
        <f>B48*0.2</f>
        <v>2718</v>
      </c>
      <c r="D48" s="39">
        <f aca="true" t="shared" si="9" ref="D48:D54">B48+C48</f>
        <v>16308</v>
      </c>
      <c r="E48" s="38" t="s">
        <v>45</v>
      </c>
      <c r="F48" s="1" t="s">
        <v>48</v>
      </c>
      <c r="G48" s="3" t="s">
        <v>48</v>
      </c>
      <c r="H48" s="1" t="s">
        <v>48</v>
      </c>
      <c r="I48" s="12" t="s">
        <v>48</v>
      </c>
      <c r="J48" s="1" t="s">
        <v>48</v>
      </c>
      <c r="K48" s="12" t="s">
        <v>48</v>
      </c>
      <c r="L48" s="1" t="s">
        <v>48</v>
      </c>
      <c r="M48" s="1" t="s">
        <v>0</v>
      </c>
      <c r="N48" s="32"/>
      <c r="O48" s="25">
        <v>80000</v>
      </c>
      <c r="P48" s="25">
        <f>O48*P47</f>
        <v>10303.961074251338</v>
      </c>
      <c r="Q48" s="25">
        <f>Q47*O48</f>
        <v>9618.21560312861</v>
      </c>
      <c r="R48" s="25">
        <f>R47*O48</f>
        <v>20934.129131943213</v>
      </c>
      <c r="S48" s="25">
        <f>S47*O48</f>
        <v>1230.9599972923932</v>
      </c>
      <c r="T48" s="25">
        <f>T47*O48</f>
        <v>10303.03816066068</v>
      </c>
      <c r="U48" s="25">
        <f>U47*O48</f>
        <v>553.175209637238</v>
      </c>
      <c r="V48" s="25">
        <f>V47*O48</f>
        <v>26825.44540991214</v>
      </c>
      <c r="W48" s="25">
        <f>W47*O48</f>
        <v>231.07541317438626</v>
      </c>
      <c r="X48" s="101"/>
      <c r="Y48" s="21">
        <f>SUM(P48:W48)</f>
        <v>80000</v>
      </c>
      <c r="Z48">
        <f>O48-Y48</f>
        <v>0</v>
      </c>
    </row>
    <row r="49" spans="1:13" ht="15">
      <c r="A49" s="10" t="s">
        <v>0</v>
      </c>
      <c r="B49" s="36">
        <f>4500*2</f>
        <v>9000</v>
      </c>
      <c r="C49" s="36">
        <f>B49*0.2</f>
        <v>1800</v>
      </c>
      <c r="D49" s="36">
        <f t="shared" si="9"/>
        <v>10800</v>
      </c>
      <c r="E49" s="34" t="s">
        <v>47</v>
      </c>
      <c r="F49" s="1" t="s">
        <v>49</v>
      </c>
      <c r="G49" s="12" t="s">
        <v>49</v>
      </c>
      <c r="H49" s="1" t="s">
        <v>49</v>
      </c>
      <c r="I49" s="12" t="s">
        <v>49</v>
      </c>
      <c r="J49" s="1" t="s">
        <v>49</v>
      </c>
      <c r="K49" s="12" t="s">
        <v>49</v>
      </c>
      <c r="L49" s="1" t="s">
        <v>49</v>
      </c>
      <c r="M49" s="1" t="s">
        <v>0</v>
      </c>
    </row>
    <row r="50" spans="1:13" ht="15">
      <c r="A50" s="9" t="s">
        <v>0</v>
      </c>
      <c r="B50" s="36">
        <v>4500</v>
      </c>
      <c r="C50" s="36">
        <f>B50*0.2</f>
        <v>900</v>
      </c>
      <c r="D50" s="36">
        <f t="shared" si="9"/>
        <v>5400</v>
      </c>
      <c r="E50" s="34" t="s">
        <v>50</v>
      </c>
      <c r="F50" s="1" t="s">
        <v>46</v>
      </c>
      <c r="G50" s="3" t="s">
        <v>46</v>
      </c>
      <c r="H50" s="1" t="s">
        <v>46</v>
      </c>
      <c r="I50" s="12" t="s">
        <v>46</v>
      </c>
      <c r="J50" s="1" t="s">
        <v>46</v>
      </c>
      <c r="K50" s="12" t="s">
        <v>46</v>
      </c>
      <c r="L50" s="1" t="s">
        <v>46</v>
      </c>
      <c r="M50" s="1" t="s">
        <v>0</v>
      </c>
    </row>
    <row r="51" spans="1:13" ht="15">
      <c r="A51" s="9" t="s">
        <v>0</v>
      </c>
      <c r="B51" s="36">
        <f>4500*3</f>
        <v>13500</v>
      </c>
      <c r="C51" s="36">
        <f>B51*0.19</f>
        <v>2565</v>
      </c>
      <c r="D51" s="36">
        <f t="shared" si="9"/>
        <v>16065</v>
      </c>
      <c r="E51" s="34" t="s">
        <v>51</v>
      </c>
      <c r="F51" s="1" t="s">
        <v>48</v>
      </c>
      <c r="G51" s="12" t="s">
        <v>48</v>
      </c>
      <c r="H51" s="1" t="s">
        <v>48</v>
      </c>
      <c r="I51" s="12" t="s">
        <v>48</v>
      </c>
      <c r="J51" s="1" t="s">
        <v>48</v>
      </c>
      <c r="K51" s="12" t="s">
        <v>48</v>
      </c>
      <c r="L51" s="1" t="s">
        <v>48</v>
      </c>
      <c r="M51" s="1" t="s">
        <v>0</v>
      </c>
    </row>
    <row r="52" spans="1:13" ht="15">
      <c r="A52" s="9" t="s">
        <v>0</v>
      </c>
      <c r="B52" s="36">
        <v>4530</v>
      </c>
      <c r="C52" s="36">
        <f>B52*0.19</f>
        <v>860.7</v>
      </c>
      <c r="D52" s="36">
        <f t="shared" si="9"/>
        <v>5390.7</v>
      </c>
      <c r="E52" s="34" t="s">
        <v>52</v>
      </c>
      <c r="F52" s="1" t="s">
        <v>46</v>
      </c>
      <c r="G52" s="13" t="s">
        <v>46</v>
      </c>
      <c r="H52" s="1" t="s">
        <v>46</v>
      </c>
      <c r="I52" s="13" t="s">
        <v>46</v>
      </c>
      <c r="J52" s="1" t="s">
        <v>46</v>
      </c>
      <c r="K52" s="13" t="s">
        <v>46</v>
      </c>
      <c r="L52" s="1" t="s">
        <v>46</v>
      </c>
      <c r="M52" s="1" t="s">
        <v>0</v>
      </c>
    </row>
    <row r="53" spans="1:13" ht="15">
      <c r="A53" s="10" t="s">
        <v>0</v>
      </c>
      <c r="B53" s="36">
        <v>4530</v>
      </c>
      <c r="C53" s="36">
        <f>B53*0.19</f>
        <v>860.7</v>
      </c>
      <c r="D53" s="36">
        <f t="shared" si="9"/>
        <v>5390.7</v>
      </c>
      <c r="E53" s="34" t="s">
        <v>53</v>
      </c>
      <c r="F53" s="1" t="s">
        <v>46</v>
      </c>
      <c r="G53" s="3" t="s">
        <v>46</v>
      </c>
      <c r="H53" s="2" t="s">
        <v>46</v>
      </c>
      <c r="I53" s="1" t="s">
        <v>46</v>
      </c>
      <c r="J53" s="2" t="s">
        <v>46</v>
      </c>
      <c r="K53" s="11" t="s">
        <v>46</v>
      </c>
      <c r="L53" s="1" t="s">
        <v>46</v>
      </c>
      <c r="M53" s="1" t="s">
        <v>0</v>
      </c>
    </row>
    <row r="54" spans="1:17" ht="15.75" thickBot="1">
      <c r="A54" s="15" t="s">
        <v>0</v>
      </c>
      <c r="B54" s="37">
        <v>4530</v>
      </c>
      <c r="C54" s="37">
        <f>B54*0.19</f>
        <v>860.7</v>
      </c>
      <c r="D54" s="37">
        <f t="shared" si="9"/>
        <v>5390.7</v>
      </c>
      <c r="E54" s="35" t="s">
        <v>55</v>
      </c>
      <c r="F54" s="1" t="s">
        <v>0</v>
      </c>
      <c r="G54" s="3" t="s">
        <v>0</v>
      </c>
      <c r="H54" s="2" t="s">
        <v>0</v>
      </c>
      <c r="I54" s="1" t="s">
        <v>0</v>
      </c>
      <c r="J54" s="1" t="s">
        <v>0</v>
      </c>
      <c r="K54" s="11" t="s">
        <v>0</v>
      </c>
      <c r="L54" s="1" t="s">
        <v>0</v>
      </c>
      <c r="M54" s="1" t="s">
        <v>0</v>
      </c>
      <c r="N54" s="1"/>
      <c r="O54" s="1"/>
      <c r="P54" s="1"/>
      <c r="Q54" s="1"/>
    </row>
    <row r="55" spans="2:7" ht="15">
      <c r="B55" s="4"/>
      <c r="C55" s="4"/>
      <c r="D55" s="4">
        <f>SUM(D48:D54)</f>
        <v>64745.09999999999</v>
      </c>
      <c r="G55" s="1"/>
    </row>
    <row r="56" spans="2:13" ht="15">
      <c r="B56" s="5">
        <f>SUM(B5:B55)</f>
        <v>144570.65</v>
      </c>
      <c r="C56" s="5">
        <f>SUM(C5:C55)</f>
        <v>28526.9556</v>
      </c>
      <c r="D56" s="5">
        <f>SUM(B56:C56)</f>
        <v>173097.6056</v>
      </c>
      <c r="F56" s="6">
        <f aca="true" t="shared" si="10" ref="F56:L56">SUM(F5:F55)</f>
        <v>18</v>
      </c>
      <c r="G56" s="6">
        <f t="shared" si="10"/>
        <v>18</v>
      </c>
      <c r="H56" s="7">
        <f t="shared" si="10"/>
        <v>16</v>
      </c>
      <c r="I56" s="7">
        <f t="shared" si="10"/>
        <v>6</v>
      </c>
      <c r="J56" s="6">
        <f t="shared" si="10"/>
        <v>4</v>
      </c>
      <c r="K56" s="6">
        <f t="shared" si="10"/>
        <v>4</v>
      </c>
      <c r="L56" s="8">
        <f t="shared" si="10"/>
        <v>12</v>
      </c>
      <c r="M56" s="6">
        <f>SUM(M17:M55)</f>
        <v>2</v>
      </c>
    </row>
  </sheetData>
  <sheetProtection/>
  <autoFilter ref="P1:W46"/>
  <mergeCells count="17">
    <mergeCell ref="U1:U4"/>
    <mergeCell ref="V1:V4"/>
    <mergeCell ref="W1:W4"/>
    <mergeCell ref="X46:X48"/>
    <mergeCell ref="M1:M4"/>
    <mergeCell ref="P1:P4"/>
    <mergeCell ref="Q1:Q4"/>
    <mergeCell ref="R1:R4"/>
    <mergeCell ref="S1:S4"/>
    <mergeCell ref="I1:I4"/>
    <mergeCell ref="T1:T4"/>
    <mergeCell ref="F1:F4"/>
    <mergeCell ref="K1:K4"/>
    <mergeCell ref="G1:G4"/>
    <mergeCell ref="H1:H4"/>
    <mergeCell ref="J1:J4"/>
    <mergeCell ref="L1:L4"/>
  </mergeCells>
  <printOptions/>
  <pageMargins left="0.7" right="0.7" top="0.75" bottom="0.75" header="0.3" footer="0.3"/>
  <pageSetup fitToHeight="1" fitToWidth="1" orientation="landscape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E52" sqref="E52"/>
    </sheetView>
  </sheetViews>
  <sheetFormatPr defaultColWidth="9.140625" defaultRowHeight="15"/>
  <cols>
    <col min="1" max="1" width="9.140625" style="1" customWidth="1"/>
    <col min="2" max="2" width="38.7109375" style="0" customWidth="1"/>
    <col min="3" max="3" width="16.7109375" style="0" customWidth="1"/>
    <col min="4" max="4" width="9.421875" style="1" customWidth="1"/>
    <col min="5" max="5" width="27.140625" style="0" customWidth="1"/>
    <col min="6" max="6" width="9.140625" style="1" customWidth="1"/>
    <col min="7" max="7" width="37.140625" style="0" customWidth="1"/>
    <col min="8" max="8" width="13.7109375" style="0" customWidth="1"/>
    <col min="9" max="9" width="9.140625" style="1" customWidth="1"/>
    <col min="10" max="10" width="27.140625" style="0" customWidth="1"/>
  </cols>
  <sheetData>
    <row r="1" spans="1:5" ht="15">
      <c r="A1" s="1" t="s">
        <v>58</v>
      </c>
      <c r="B1" t="s">
        <v>59</v>
      </c>
      <c r="C1" t="s">
        <v>60</v>
      </c>
      <c r="D1" s="1" t="s">
        <v>61</v>
      </c>
      <c r="E1" t="s">
        <v>62</v>
      </c>
    </row>
    <row r="2" spans="1:10" ht="15">
      <c r="A2" s="1">
        <v>1</v>
      </c>
      <c r="B2" t="s">
        <v>63</v>
      </c>
      <c r="D2" s="1">
        <v>2</v>
      </c>
      <c r="E2" t="s">
        <v>64</v>
      </c>
      <c r="F2" s="63">
        <v>51</v>
      </c>
      <c r="G2" s="64" t="s">
        <v>110</v>
      </c>
      <c r="I2" s="1">
        <v>2</v>
      </c>
      <c r="J2" t="s">
        <v>117</v>
      </c>
    </row>
    <row r="3" spans="1:10" ht="15">
      <c r="A3" s="1">
        <v>2</v>
      </c>
      <c r="B3" t="s">
        <v>65</v>
      </c>
      <c r="D3" s="1">
        <v>1</v>
      </c>
      <c r="E3" t="s">
        <v>64</v>
      </c>
      <c r="F3" s="63">
        <v>52</v>
      </c>
      <c r="G3" s="64" t="s">
        <v>126</v>
      </c>
      <c r="H3" t="s">
        <v>127</v>
      </c>
      <c r="I3" s="1">
        <v>1</v>
      </c>
      <c r="J3" t="s">
        <v>128</v>
      </c>
    </row>
    <row r="4" spans="1:10" ht="15">
      <c r="A4" s="63">
        <v>3</v>
      </c>
      <c r="B4" s="64" t="s">
        <v>66</v>
      </c>
      <c r="D4" s="1">
        <v>1</v>
      </c>
      <c r="E4" t="s">
        <v>64</v>
      </c>
      <c r="F4" s="1">
        <v>53</v>
      </c>
      <c r="G4" t="s">
        <v>129</v>
      </c>
      <c r="I4" s="1">
        <v>1</v>
      </c>
      <c r="J4" t="s">
        <v>128</v>
      </c>
    </row>
    <row r="5" spans="1:10" ht="15">
      <c r="A5" s="1">
        <v>4</v>
      </c>
      <c r="B5" t="s">
        <v>67</v>
      </c>
      <c r="C5" t="s">
        <v>68</v>
      </c>
      <c r="D5" s="1">
        <v>1</v>
      </c>
      <c r="E5" t="s">
        <v>64</v>
      </c>
      <c r="F5" s="1">
        <v>54</v>
      </c>
      <c r="G5" t="s">
        <v>130</v>
      </c>
      <c r="H5" t="s">
        <v>131</v>
      </c>
      <c r="I5" s="1">
        <v>1</v>
      </c>
      <c r="J5" t="s">
        <v>128</v>
      </c>
    </row>
    <row r="6" spans="1:10" ht="15">
      <c r="A6" s="1">
        <v>5</v>
      </c>
      <c r="B6" t="s">
        <v>69</v>
      </c>
      <c r="D6" s="1">
        <v>1</v>
      </c>
      <c r="E6" t="s">
        <v>64</v>
      </c>
      <c r="F6" s="63">
        <v>55</v>
      </c>
      <c r="G6" s="64" t="s">
        <v>132</v>
      </c>
      <c r="H6" t="s">
        <v>133</v>
      </c>
      <c r="I6" s="1">
        <v>1</v>
      </c>
      <c r="J6" t="s">
        <v>128</v>
      </c>
    </row>
    <row r="7" spans="1:10" ht="15">
      <c r="A7" s="63">
        <v>6</v>
      </c>
      <c r="B7" s="64" t="s">
        <v>70</v>
      </c>
      <c r="D7" s="1">
        <v>1</v>
      </c>
      <c r="E7" t="s">
        <v>64</v>
      </c>
      <c r="F7" s="1">
        <v>57</v>
      </c>
      <c r="G7" t="s">
        <v>134</v>
      </c>
      <c r="H7" t="s">
        <v>135</v>
      </c>
      <c r="I7" s="1">
        <v>1</v>
      </c>
      <c r="J7" t="s">
        <v>128</v>
      </c>
    </row>
    <row r="8" spans="1:10" ht="15">
      <c r="A8" s="1">
        <v>7</v>
      </c>
      <c r="B8" t="s">
        <v>71</v>
      </c>
      <c r="D8" s="1">
        <v>8</v>
      </c>
      <c r="E8" t="s">
        <v>64</v>
      </c>
      <c r="F8" s="1">
        <v>58</v>
      </c>
      <c r="G8" t="s">
        <v>136</v>
      </c>
      <c r="H8" t="s">
        <v>133</v>
      </c>
      <c r="I8" s="1">
        <v>1</v>
      </c>
      <c r="J8" t="s">
        <v>128</v>
      </c>
    </row>
    <row r="9" spans="1:13" ht="15">
      <c r="A9" s="1">
        <v>8</v>
      </c>
      <c r="B9" t="s">
        <v>72</v>
      </c>
      <c r="D9" s="1">
        <v>8</v>
      </c>
      <c r="E9" t="s">
        <v>64</v>
      </c>
      <c r="F9" s="1">
        <v>59</v>
      </c>
      <c r="G9" t="s">
        <v>137</v>
      </c>
      <c r="H9" t="s">
        <v>133</v>
      </c>
      <c r="I9" s="1">
        <v>1</v>
      </c>
      <c r="J9" t="s">
        <v>128</v>
      </c>
      <c r="M9" s="61"/>
    </row>
    <row r="10" spans="1:10" ht="15">
      <c r="A10" s="63">
        <v>9</v>
      </c>
      <c r="B10" s="64" t="s">
        <v>73</v>
      </c>
      <c r="D10" s="1">
        <v>2</v>
      </c>
      <c r="E10" t="s">
        <v>64</v>
      </c>
      <c r="F10" s="63">
        <v>60</v>
      </c>
      <c r="G10" s="64" t="s">
        <v>138</v>
      </c>
      <c r="H10" t="s">
        <v>133</v>
      </c>
      <c r="I10" s="1">
        <v>1</v>
      </c>
      <c r="J10" t="s">
        <v>128</v>
      </c>
    </row>
    <row r="11" spans="1:10" ht="15">
      <c r="A11" s="1">
        <v>10</v>
      </c>
      <c r="B11" t="s">
        <v>74</v>
      </c>
      <c r="D11" s="1">
        <v>6</v>
      </c>
      <c r="E11" t="s">
        <v>64</v>
      </c>
      <c r="F11" s="62">
        <v>61</v>
      </c>
      <c r="G11" s="60" t="s">
        <v>139</v>
      </c>
      <c r="H11" t="s">
        <v>133</v>
      </c>
      <c r="I11" s="1">
        <v>1</v>
      </c>
      <c r="J11" t="s">
        <v>128</v>
      </c>
    </row>
    <row r="12" spans="1:10" ht="15">
      <c r="A12" s="63">
        <v>11</v>
      </c>
      <c r="B12" s="64" t="s">
        <v>75</v>
      </c>
      <c r="D12" s="1">
        <v>6</v>
      </c>
      <c r="E12" t="s">
        <v>64</v>
      </c>
      <c r="F12" s="1">
        <v>62</v>
      </c>
      <c r="G12" t="s">
        <v>140</v>
      </c>
      <c r="H12" t="s">
        <v>133</v>
      </c>
      <c r="I12" s="1">
        <v>1</v>
      </c>
      <c r="J12" t="s">
        <v>128</v>
      </c>
    </row>
    <row r="13" spans="1:10" ht="15">
      <c r="A13" s="63">
        <v>12</v>
      </c>
      <c r="B13" s="64" t="s">
        <v>76</v>
      </c>
      <c r="D13" s="1">
        <v>10</v>
      </c>
      <c r="E13" t="s">
        <v>64</v>
      </c>
      <c r="F13" s="63">
        <v>63</v>
      </c>
      <c r="G13" s="64" t="s">
        <v>141</v>
      </c>
      <c r="H13" t="s">
        <v>133</v>
      </c>
      <c r="I13" s="1">
        <v>1</v>
      </c>
      <c r="J13" t="s">
        <v>128</v>
      </c>
    </row>
    <row r="14" spans="1:10" ht="15">
      <c r="A14" s="63">
        <v>13</v>
      </c>
      <c r="B14" s="64" t="s">
        <v>77</v>
      </c>
      <c r="D14" s="1">
        <v>4</v>
      </c>
      <c r="E14" t="s">
        <v>64</v>
      </c>
      <c r="F14" s="63">
        <v>64</v>
      </c>
      <c r="G14" s="64" t="s">
        <v>142</v>
      </c>
      <c r="H14" t="s">
        <v>143</v>
      </c>
      <c r="I14" s="1">
        <v>3</v>
      </c>
      <c r="J14" t="s">
        <v>128</v>
      </c>
    </row>
    <row r="15" spans="1:10" ht="15">
      <c r="A15" s="63">
        <v>14</v>
      </c>
      <c r="B15" s="64" t="s">
        <v>78</v>
      </c>
      <c r="D15" s="1">
        <v>4</v>
      </c>
      <c r="E15" t="s">
        <v>64</v>
      </c>
      <c r="F15" s="63">
        <v>65</v>
      </c>
      <c r="G15" s="64" t="s">
        <v>144</v>
      </c>
      <c r="H15" t="s">
        <v>143</v>
      </c>
      <c r="I15" s="1">
        <v>1</v>
      </c>
      <c r="J15" t="s">
        <v>128</v>
      </c>
    </row>
    <row r="16" spans="1:10" ht="15">
      <c r="A16" s="63">
        <v>15</v>
      </c>
      <c r="B16" s="64" t="s">
        <v>79</v>
      </c>
      <c r="D16" s="1">
        <v>1</v>
      </c>
      <c r="E16" t="s">
        <v>64</v>
      </c>
      <c r="F16" s="1">
        <v>66</v>
      </c>
      <c r="G16" t="s">
        <v>145</v>
      </c>
      <c r="H16" t="s">
        <v>146</v>
      </c>
      <c r="I16" s="1">
        <v>1</v>
      </c>
      <c r="J16" t="s">
        <v>128</v>
      </c>
    </row>
    <row r="17" spans="1:10" ht="15">
      <c r="A17" s="63">
        <v>16</v>
      </c>
      <c r="B17" s="64" t="s">
        <v>80</v>
      </c>
      <c r="C17" t="s">
        <v>81</v>
      </c>
      <c r="D17" s="1">
        <v>1</v>
      </c>
      <c r="E17" t="s">
        <v>64</v>
      </c>
      <c r="F17" s="63">
        <v>67</v>
      </c>
      <c r="G17" s="64" t="s">
        <v>147</v>
      </c>
      <c r="I17" s="1">
        <v>1</v>
      </c>
      <c r="J17" t="s">
        <v>128</v>
      </c>
    </row>
    <row r="18" spans="1:10" ht="15">
      <c r="A18" s="1">
        <v>17</v>
      </c>
      <c r="B18" t="s">
        <v>82</v>
      </c>
      <c r="C18" t="s">
        <v>83</v>
      </c>
      <c r="D18" s="1">
        <v>1</v>
      </c>
      <c r="E18" t="s">
        <v>64</v>
      </c>
      <c r="F18" s="63">
        <v>68</v>
      </c>
      <c r="G18" s="64" t="s">
        <v>148</v>
      </c>
      <c r="H18" t="s">
        <v>149</v>
      </c>
      <c r="I18" s="1">
        <v>1</v>
      </c>
      <c r="J18" t="s">
        <v>128</v>
      </c>
    </row>
    <row r="19" spans="1:10" ht="15">
      <c r="A19" s="62">
        <v>18</v>
      </c>
      <c r="B19" s="60" t="s">
        <v>84</v>
      </c>
      <c r="D19" s="1">
        <v>1</v>
      </c>
      <c r="E19" t="s">
        <v>64</v>
      </c>
      <c r="F19" s="62">
        <v>69</v>
      </c>
      <c r="G19" s="60" t="s">
        <v>150</v>
      </c>
      <c r="H19" t="s">
        <v>151</v>
      </c>
      <c r="I19" s="1">
        <v>1</v>
      </c>
      <c r="J19" t="s">
        <v>128</v>
      </c>
    </row>
    <row r="20" spans="1:10" ht="15">
      <c r="A20" s="63">
        <v>19</v>
      </c>
      <c r="B20" s="64" t="s">
        <v>85</v>
      </c>
      <c r="D20" s="1">
        <v>1</v>
      </c>
      <c r="E20" t="s">
        <v>64</v>
      </c>
      <c r="F20" s="63">
        <v>70</v>
      </c>
      <c r="G20" s="64" t="s">
        <v>152</v>
      </c>
      <c r="H20" t="s">
        <v>153</v>
      </c>
      <c r="I20" s="1">
        <v>2</v>
      </c>
      <c r="J20" t="s">
        <v>128</v>
      </c>
    </row>
    <row r="21" spans="1:10" ht="15">
      <c r="A21" s="62">
        <v>20</v>
      </c>
      <c r="B21" s="60" t="s">
        <v>86</v>
      </c>
      <c r="D21" s="1">
        <v>1</v>
      </c>
      <c r="E21" t="s">
        <v>64</v>
      </c>
      <c r="F21" s="63">
        <v>71</v>
      </c>
      <c r="G21" s="64" t="s">
        <v>144</v>
      </c>
      <c r="I21" s="1">
        <v>1</v>
      </c>
      <c r="J21" t="s">
        <v>128</v>
      </c>
    </row>
    <row r="22" spans="1:10" ht="15">
      <c r="A22" s="63">
        <v>21</v>
      </c>
      <c r="B22" s="64" t="s">
        <v>87</v>
      </c>
      <c r="D22" s="1">
        <v>1</v>
      </c>
      <c r="E22" t="s">
        <v>64</v>
      </c>
      <c r="F22" s="1">
        <v>72</v>
      </c>
      <c r="G22" t="s">
        <v>154</v>
      </c>
      <c r="I22" s="1">
        <v>1</v>
      </c>
      <c r="J22" t="s">
        <v>128</v>
      </c>
    </row>
    <row r="23" spans="1:10" ht="15">
      <c r="A23" s="1">
        <v>22</v>
      </c>
      <c r="B23" t="s">
        <v>88</v>
      </c>
      <c r="C23" t="s">
        <v>89</v>
      </c>
      <c r="D23" s="1">
        <v>1</v>
      </c>
      <c r="E23" t="s">
        <v>64</v>
      </c>
      <c r="F23" s="63">
        <v>73</v>
      </c>
      <c r="G23" s="64" t="s">
        <v>155</v>
      </c>
      <c r="I23" s="1">
        <v>1</v>
      </c>
      <c r="J23" t="s">
        <v>128</v>
      </c>
    </row>
    <row r="24" spans="1:10" ht="15">
      <c r="A24" s="1">
        <v>23</v>
      </c>
      <c r="B24" t="s">
        <v>90</v>
      </c>
      <c r="D24" s="1">
        <v>1</v>
      </c>
      <c r="E24" t="s">
        <v>64</v>
      </c>
      <c r="F24" s="1">
        <v>47</v>
      </c>
      <c r="G24" t="s">
        <v>119</v>
      </c>
      <c r="H24" t="s">
        <v>120</v>
      </c>
      <c r="I24" s="1">
        <v>5</v>
      </c>
      <c r="J24" t="s">
        <v>157</v>
      </c>
    </row>
    <row r="25" spans="1:10" ht="15">
      <c r="A25" s="63">
        <v>24</v>
      </c>
      <c r="B25" s="64" t="s">
        <v>91</v>
      </c>
      <c r="D25" s="1">
        <v>2</v>
      </c>
      <c r="E25" t="s">
        <v>64</v>
      </c>
      <c r="F25" s="63">
        <v>74</v>
      </c>
      <c r="G25" s="64" t="s">
        <v>156</v>
      </c>
      <c r="I25" s="1">
        <v>1</v>
      </c>
      <c r="J25" t="s">
        <v>157</v>
      </c>
    </row>
    <row r="26" spans="1:10" ht="15">
      <c r="A26" s="63">
        <v>25</v>
      </c>
      <c r="B26" s="64" t="s">
        <v>92</v>
      </c>
      <c r="D26" s="1">
        <v>2</v>
      </c>
      <c r="E26" t="s">
        <v>64</v>
      </c>
      <c r="F26" s="63">
        <v>75</v>
      </c>
      <c r="G26" s="64" t="s">
        <v>158</v>
      </c>
      <c r="H26" t="s">
        <v>159</v>
      </c>
      <c r="I26" s="1">
        <v>1</v>
      </c>
      <c r="J26" t="s">
        <v>157</v>
      </c>
    </row>
    <row r="27" spans="1:10" ht="15">
      <c r="A27" s="63">
        <v>26</v>
      </c>
      <c r="B27" s="64" t="s">
        <v>93</v>
      </c>
      <c r="D27" s="1">
        <v>1</v>
      </c>
      <c r="E27" t="s">
        <v>64</v>
      </c>
      <c r="F27" s="63">
        <v>76</v>
      </c>
      <c r="G27" s="64" t="s">
        <v>160</v>
      </c>
      <c r="H27" t="s">
        <v>161</v>
      </c>
      <c r="I27" s="1">
        <v>1</v>
      </c>
      <c r="J27" t="s">
        <v>157</v>
      </c>
    </row>
    <row r="28" spans="1:10" ht="15">
      <c r="A28" s="62">
        <v>27</v>
      </c>
      <c r="B28" s="60" t="s">
        <v>94</v>
      </c>
      <c r="C28" t="s">
        <v>95</v>
      </c>
      <c r="D28" s="1">
        <v>1</v>
      </c>
      <c r="E28" t="s">
        <v>64</v>
      </c>
      <c r="F28" s="63">
        <v>77</v>
      </c>
      <c r="G28" s="64" t="s">
        <v>162</v>
      </c>
      <c r="H28" t="s">
        <v>163</v>
      </c>
      <c r="I28" s="1">
        <v>1</v>
      </c>
      <c r="J28" t="s">
        <v>157</v>
      </c>
    </row>
    <row r="29" spans="1:10" ht="15">
      <c r="A29" s="1">
        <v>28</v>
      </c>
      <c r="B29" t="s">
        <v>96</v>
      </c>
      <c r="D29" s="1">
        <v>1</v>
      </c>
      <c r="E29" t="s">
        <v>64</v>
      </c>
      <c r="F29" s="1">
        <v>78</v>
      </c>
      <c r="G29" t="s">
        <v>130</v>
      </c>
      <c r="H29" t="s">
        <v>164</v>
      </c>
      <c r="I29" s="1">
        <v>1</v>
      </c>
      <c r="J29" t="s">
        <v>165</v>
      </c>
    </row>
    <row r="30" spans="1:10" ht="15">
      <c r="A30" s="63">
        <v>29</v>
      </c>
      <c r="B30" s="64" t="s">
        <v>97</v>
      </c>
      <c r="D30" s="1">
        <v>1</v>
      </c>
      <c r="E30" t="s">
        <v>64</v>
      </c>
      <c r="F30" s="1">
        <v>79</v>
      </c>
      <c r="G30" t="s">
        <v>166</v>
      </c>
      <c r="H30" t="s">
        <v>167</v>
      </c>
      <c r="I30" s="1">
        <v>1</v>
      </c>
      <c r="J30" t="s">
        <v>165</v>
      </c>
    </row>
    <row r="31" spans="1:10" ht="15">
      <c r="A31" s="1">
        <v>30</v>
      </c>
      <c r="B31" t="s">
        <v>98</v>
      </c>
      <c r="C31" t="s">
        <v>99</v>
      </c>
      <c r="D31" s="1">
        <v>1</v>
      </c>
      <c r="E31" t="s">
        <v>64</v>
      </c>
      <c r="F31" s="1">
        <v>80</v>
      </c>
      <c r="G31" t="s">
        <v>168</v>
      </c>
      <c r="H31" t="s">
        <v>169</v>
      </c>
      <c r="I31" s="1">
        <v>1</v>
      </c>
      <c r="J31" t="s">
        <v>165</v>
      </c>
    </row>
    <row r="32" spans="1:10" ht="15">
      <c r="A32" s="1">
        <v>31</v>
      </c>
      <c r="B32" t="s">
        <v>100</v>
      </c>
      <c r="D32" s="1">
        <v>1</v>
      </c>
      <c r="E32" t="s">
        <v>64</v>
      </c>
      <c r="F32" s="63">
        <v>81</v>
      </c>
      <c r="G32" s="64" t="s">
        <v>170</v>
      </c>
      <c r="H32" t="s">
        <v>169</v>
      </c>
      <c r="I32" s="1">
        <v>1</v>
      </c>
      <c r="J32" t="s">
        <v>165</v>
      </c>
    </row>
    <row r="33" spans="1:10" ht="15">
      <c r="A33" s="1">
        <v>33</v>
      </c>
      <c r="B33" t="s">
        <v>101</v>
      </c>
      <c r="D33" s="1">
        <v>1</v>
      </c>
      <c r="E33" t="s">
        <v>64</v>
      </c>
      <c r="F33" s="62">
        <v>82</v>
      </c>
      <c r="G33" s="60" t="s">
        <v>139</v>
      </c>
      <c r="H33" t="s">
        <v>169</v>
      </c>
      <c r="I33" s="1">
        <v>1</v>
      </c>
      <c r="J33" t="s">
        <v>165</v>
      </c>
    </row>
    <row r="34" spans="1:10" ht="15">
      <c r="A34" s="63">
        <v>34</v>
      </c>
      <c r="B34" s="64" t="s">
        <v>102</v>
      </c>
      <c r="D34" s="1">
        <v>2</v>
      </c>
      <c r="E34" t="s">
        <v>64</v>
      </c>
      <c r="F34" s="1">
        <v>83</v>
      </c>
      <c r="G34" t="s">
        <v>137</v>
      </c>
      <c r="H34" t="s">
        <v>169</v>
      </c>
      <c r="I34" s="1">
        <v>1</v>
      </c>
      <c r="J34" t="s">
        <v>165</v>
      </c>
    </row>
    <row r="35" spans="1:10" ht="15">
      <c r="A35" s="62">
        <v>35</v>
      </c>
      <c r="B35" s="60" t="s">
        <v>103</v>
      </c>
      <c r="D35" s="1">
        <v>2</v>
      </c>
      <c r="E35" t="s">
        <v>64</v>
      </c>
      <c r="F35" s="1">
        <v>84</v>
      </c>
      <c r="G35" t="s">
        <v>171</v>
      </c>
      <c r="H35" t="s">
        <v>169</v>
      </c>
      <c r="I35" s="1">
        <v>1</v>
      </c>
      <c r="J35" t="s">
        <v>165</v>
      </c>
    </row>
    <row r="36" spans="1:10" ht="15">
      <c r="A36" s="63">
        <v>36</v>
      </c>
      <c r="B36" s="64" t="s">
        <v>104</v>
      </c>
      <c r="D36" s="1">
        <v>1</v>
      </c>
      <c r="E36" t="s">
        <v>64</v>
      </c>
      <c r="F36" s="63">
        <v>85</v>
      </c>
      <c r="G36" s="64" t="s">
        <v>141</v>
      </c>
      <c r="H36" t="s">
        <v>169</v>
      </c>
      <c r="I36" s="1">
        <v>1</v>
      </c>
      <c r="J36" t="s">
        <v>165</v>
      </c>
    </row>
    <row r="37" spans="1:10" ht="15">
      <c r="A37" s="63">
        <v>37</v>
      </c>
      <c r="B37" s="64" t="s">
        <v>105</v>
      </c>
      <c r="D37" s="1">
        <v>1</v>
      </c>
      <c r="E37" t="s">
        <v>64</v>
      </c>
      <c r="F37" s="62">
        <v>86</v>
      </c>
      <c r="G37" s="60" t="s">
        <v>172</v>
      </c>
      <c r="H37" t="s">
        <v>169</v>
      </c>
      <c r="I37" s="1">
        <v>1</v>
      </c>
      <c r="J37" t="s">
        <v>165</v>
      </c>
    </row>
    <row r="38" spans="1:10" ht="15">
      <c r="A38" s="63">
        <v>38</v>
      </c>
      <c r="B38" s="64" t="s">
        <v>106</v>
      </c>
      <c r="C38" t="s">
        <v>107</v>
      </c>
      <c r="D38" s="1">
        <v>1</v>
      </c>
      <c r="E38" t="s">
        <v>108</v>
      </c>
      <c r="F38" s="1">
        <v>87</v>
      </c>
      <c r="G38" t="s">
        <v>173</v>
      </c>
      <c r="I38" s="1">
        <v>1</v>
      </c>
      <c r="J38" t="s">
        <v>165</v>
      </c>
    </row>
    <row r="39" spans="1:10" ht="15">
      <c r="A39" s="63">
        <v>39</v>
      </c>
      <c r="B39" s="64" t="s">
        <v>106</v>
      </c>
      <c r="C39" t="s">
        <v>109</v>
      </c>
      <c r="D39" s="1">
        <v>1</v>
      </c>
      <c r="E39" t="s">
        <v>108</v>
      </c>
      <c r="F39" s="1">
        <v>88</v>
      </c>
      <c r="G39" t="s">
        <v>174</v>
      </c>
      <c r="I39" s="1">
        <v>1</v>
      </c>
      <c r="J39" t="s">
        <v>165</v>
      </c>
    </row>
    <row r="40" spans="1:10" ht="15">
      <c r="A40" s="63">
        <v>40</v>
      </c>
      <c r="B40" s="64" t="s">
        <v>110</v>
      </c>
      <c r="D40" s="1">
        <v>1</v>
      </c>
      <c r="E40" t="s">
        <v>108</v>
      </c>
      <c r="F40" s="1">
        <v>89</v>
      </c>
      <c r="G40" t="s">
        <v>175</v>
      </c>
      <c r="H40" t="s">
        <v>176</v>
      </c>
      <c r="I40" s="1">
        <v>1</v>
      </c>
      <c r="J40" t="s">
        <v>165</v>
      </c>
    </row>
    <row r="41" spans="1:10" ht="15">
      <c r="A41" s="63">
        <v>41</v>
      </c>
      <c r="B41" s="64" t="s">
        <v>111</v>
      </c>
      <c r="C41" t="s">
        <v>112</v>
      </c>
      <c r="D41" s="1">
        <v>1</v>
      </c>
      <c r="E41" t="s">
        <v>108</v>
      </c>
      <c r="F41" s="62">
        <v>90</v>
      </c>
      <c r="G41" s="60" t="s">
        <v>177</v>
      </c>
      <c r="H41" t="s">
        <v>178</v>
      </c>
      <c r="I41" s="1">
        <v>1</v>
      </c>
      <c r="J41" t="s">
        <v>165</v>
      </c>
    </row>
    <row r="42" spans="1:10" ht="15">
      <c r="A42" s="63">
        <v>42</v>
      </c>
      <c r="B42" s="64" t="s">
        <v>113</v>
      </c>
      <c r="C42" t="s">
        <v>114</v>
      </c>
      <c r="D42" s="1">
        <v>1</v>
      </c>
      <c r="E42" t="s">
        <v>108</v>
      </c>
      <c r="F42" s="62">
        <v>91</v>
      </c>
      <c r="G42" s="60" t="s">
        <v>150</v>
      </c>
      <c r="I42" s="1">
        <v>1</v>
      </c>
      <c r="J42" t="s">
        <v>165</v>
      </c>
    </row>
    <row r="43" spans="1:10" ht="15">
      <c r="A43" s="63">
        <v>44</v>
      </c>
      <c r="B43" s="64" t="s">
        <v>115</v>
      </c>
      <c r="D43" s="1">
        <v>2</v>
      </c>
      <c r="E43" t="s">
        <v>108</v>
      </c>
      <c r="F43" s="63">
        <v>92</v>
      </c>
      <c r="G43" s="64" t="s">
        <v>138</v>
      </c>
      <c r="H43" t="s">
        <v>169</v>
      </c>
      <c r="I43" s="1">
        <v>1</v>
      </c>
      <c r="J43" t="s">
        <v>165</v>
      </c>
    </row>
    <row r="44" spans="1:10" ht="15">
      <c r="A44" s="63">
        <v>45</v>
      </c>
      <c r="B44" s="64" t="s">
        <v>116</v>
      </c>
      <c r="D44" s="1">
        <v>1</v>
      </c>
      <c r="E44" t="s">
        <v>117</v>
      </c>
      <c r="F44" s="63">
        <v>93</v>
      </c>
      <c r="G44" s="64" t="s">
        <v>132</v>
      </c>
      <c r="I44" s="1">
        <v>1</v>
      </c>
      <c r="J44" t="s">
        <v>165</v>
      </c>
    </row>
    <row r="45" spans="1:10" ht="15">
      <c r="A45" s="63">
        <v>46</v>
      </c>
      <c r="B45" s="64" t="s">
        <v>118</v>
      </c>
      <c r="D45" s="1">
        <v>1</v>
      </c>
      <c r="E45" t="s">
        <v>117</v>
      </c>
      <c r="F45" s="63">
        <v>94</v>
      </c>
      <c r="G45" s="64" t="s">
        <v>179</v>
      </c>
      <c r="I45" s="1">
        <v>3</v>
      </c>
      <c r="J45" t="s">
        <v>165</v>
      </c>
    </row>
    <row r="46" spans="1:10" ht="15">
      <c r="A46" s="1">
        <v>47</v>
      </c>
      <c r="B46" t="s">
        <v>119</v>
      </c>
      <c r="C46" t="s">
        <v>120</v>
      </c>
      <c r="D46" s="1">
        <v>5</v>
      </c>
      <c r="E46" t="s">
        <v>117</v>
      </c>
      <c r="F46" s="63">
        <v>95</v>
      </c>
      <c r="G46" s="64" t="s">
        <v>144</v>
      </c>
      <c r="H46" t="s">
        <v>180</v>
      </c>
      <c r="I46" s="1">
        <v>1</v>
      </c>
      <c r="J46" t="s">
        <v>165</v>
      </c>
    </row>
    <row r="47" spans="1:10" ht="15">
      <c r="A47" s="63">
        <v>48</v>
      </c>
      <c r="B47" s="64" t="s">
        <v>121</v>
      </c>
      <c r="C47" t="s">
        <v>122</v>
      </c>
      <c r="D47" s="1">
        <v>1</v>
      </c>
      <c r="E47" t="s">
        <v>117</v>
      </c>
      <c r="F47" s="63">
        <v>96</v>
      </c>
      <c r="G47" s="64" t="s">
        <v>181</v>
      </c>
      <c r="H47" t="s">
        <v>182</v>
      </c>
      <c r="I47" s="1">
        <v>1</v>
      </c>
      <c r="J47" t="s">
        <v>183</v>
      </c>
    </row>
    <row r="48" spans="1:10" ht="15">
      <c r="A48" s="63">
        <v>49</v>
      </c>
      <c r="B48" s="64" t="s">
        <v>123</v>
      </c>
      <c r="D48" s="1">
        <v>1</v>
      </c>
      <c r="E48" t="s">
        <v>117</v>
      </c>
      <c r="F48" s="63">
        <v>97</v>
      </c>
      <c r="G48" s="64" t="s">
        <v>188</v>
      </c>
      <c r="H48" t="s">
        <v>182</v>
      </c>
      <c r="I48" s="1">
        <v>1</v>
      </c>
      <c r="J48" t="s">
        <v>183</v>
      </c>
    </row>
    <row r="49" spans="1:10" ht="15">
      <c r="A49" s="63">
        <v>50</v>
      </c>
      <c r="B49" s="64" t="s">
        <v>124</v>
      </c>
      <c r="C49" t="s">
        <v>125</v>
      </c>
      <c r="D49" s="1">
        <v>1</v>
      </c>
      <c r="E49" t="s">
        <v>117</v>
      </c>
      <c r="F49" s="63">
        <v>98</v>
      </c>
      <c r="G49" s="64" t="s">
        <v>184</v>
      </c>
      <c r="H49" t="s">
        <v>185</v>
      </c>
      <c r="I49" s="1">
        <v>1</v>
      </c>
      <c r="J49" t="s">
        <v>183</v>
      </c>
    </row>
    <row r="50" spans="6:10" ht="15">
      <c r="F50" s="63">
        <v>99</v>
      </c>
      <c r="G50" s="64" t="s">
        <v>186</v>
      </c>
      <c r="H50" t="s">
        <v>187</v>
      </c>
      <c r="I50" s="1">
        <v>1</v>
      </c>
      <c r="J50" t="s">
        <v>183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I22" sqref="I22"/>
    </sheetView>
  </sheetViews>
  <sheetFormatPr defaultColWidth="9.140625" defaultRowHeight="15"/>
  <cols>
    <col min="2" max="2" width="30.8515625" style="0" customWidth="1"/>
    <col min="3" max="3" width="14.28125" style="0" customWidth="1"/>
    <col min="4" max="4" width="6.421875" style="0" customWidth="1"/>
    <col min="5" max="5" width="25.7109375" style="0" customWidth="1"/>
    <col min="7" max="7" width="30.8515625" style="0" customWidth="1"/>
    <col min="8" max="8" width="14.28125" style="0" customWidth="1"/>
    <col min="9" max="9" width="6.421875" style="0" customWidth="1"/>
    <col min="10" max="10" width="25.7109375" style="0" customWidth="1"/>
    <col min="11" max="11" width="5.28125" style="0" customWidth="1"/>
    <col min="12" max="12" width="7.140625" style="0" customWidth="1"/>
    <col min="13" max="13" width="27.28125" style="0" customWidth="1"/>
    <col min="14" max="14" width="12.8515625" style="0" customWidth="1"/>
    <col min="16" max="16" width="21.421875" style="0" customWidth="1"/>
    <col min="18" max="18" width="6.7109375" style="0" customWidth="1"/>
    <col min="19" max="19" width="28.421875" style="0" customWidth="1"/>
    <col min="20" max="20" width="11.140625" style="0" customWidth="1"/>
    <col min="21" max="21" width="6.7109375" style="0" customWidth="1"/>
    <col min="22" max="22" width="24.00390625" style="0" customWidth="1"/>
  </cols>
  <sheetData>
    <row r="1" spans="2:19" ht="15">
      <c r="B1" s="65" t="s">
        <v>190</v>
      </c>
      <c r="G1" s="66" t="s">
        <v>193</v>
      </c>
      <c r="M1" s="65" t="s">
        <v>191</v>
      </c>
      <c r="S1" s="65" t="s">
        <v>192</v>
      </c>
    </row>
    <row r="2" spans="1:22" ht="15">
      <c r="A2" s="1">
        <v>10</v>
      </c>
      <c r="B2" t="s">
        <v>119</v>
      </c>
      <c r="C2" t="s">
        <v>120</v>
      </c>
      <c r="D2" s="1">
        <v>5</v>
      </c>
      <c r="E2" t="s">
        <v>117</v>
      </c>
      <c r="F2" s="63">
        <v>1</v>
      </c>
      <c r="G2" s="64" t="s">
        <v>75</v>
      </c>
      <c r="I2" s="1">
        <v>6</v>
      </c>
      <c r="J2" t="s">
        <v>64</v>
      </c>
      <c r="L2" s="1">
        <v>1</v>
      </c>
      <c r="M2" t="s">
        <v>63</v>
      </c>
      <c r="O2" s="1">
        <v>2</v>
      </c>
      <c r="P2" t="s">
        <v>64</v>
      </c>
      <c r="R2" s="1">
        <v>1</v>
      </c>
      <c r="S2" t="s">
        <v>65</v>
      </c>
      <c r="U2" s="1">
        <v>1</v>
      </c>
      <c r="V2" t="s">
        <v>64</v>
      </c>
    </row>
    <row r="3" spans="1:22" ht="15">
      <c r="A3" s="1">
        <v>15</v>
      </c>
      <c r="B3" t="s">
        <v>119</v>
      </c>
      <c r="C3" t="s">
        <v>120</v>
      </c>
      <c r="D3" s="1">
        <v>5</v>
      </c>
      <c r="E3" t="s">
        <v>157</v>
      </c>
      <c r="F3" s="63">
        <v>2</v>
      </c>
      <c r="G3" s="64" t="s">
        <v>77</v>
      </c>
      <c r="I3" s="1">
        <v>4</v>
      </c>
      <c r="J3" t="s">
        <v>64</v>
      </c>
      <c r="L3" s="1">
        <v>2</v>
      </c>
      <c r="M3" t="s">
        <v>67</v>
      </c>
      <c r="N3" t="s">
        <v>68</v>
      </c>
      <c r="O3" s="1">
        <v>1</v>
      </c>
      <c r="P3" t="s">
        <v>64</v>
      </c>
      <c r="R3" s="1">
        <v>3</v>
      </c>
      <c r="S3" t="s">
        <v>69</v>
      </c>
      <c r="U3" s="1">
        <v>1</v>
      </c>
      <c r="V3" t="s">
        <v>64</v>
      </c>
    </row>
    <row r="4" spans="1:22" ht="15">
      <c r="A4" s="63">
        <v>1</v>
      </c>
      <c r="B4" s="64" t="s">
        <v>106</v>
      </c>
      <c r="C4" t="s">
        <v>107</v>
      </c>
      <c r="D4" s="1">
        <v>1</v>
      </c>
      <c r="E4" t="s">
        <v>108</v>
      </c>
      <c r="F4" s="63">
        <v>3</v>
      </c>
      <c r="G4" s="64" t="s">
        <v>92</v>
      </c>
      <c r="I4" s="1">
        <v>2</v>
      </c>
      <c r="J4" t="s">
        <v>64</v>
      </c>
      <c r="L4" s="1">
        <v>3</v>
      </c>
      <c r="M4" t="s">
        <v>74</v>
      </c>
      <c r="O4" s="1">
        <v>4</v>
      </c>
      <c r="P4" t="s">
        <v>64</v>
      </c>
      <c r="R4" s="1">
        <v>5</v>
      </c>
      <c r="S4" t="s">
        <v>71</v>
      </c>
      <c r="U4" s="1">
        <v>8</v>
      </c>
      <c r="V4" t="s">
        <v>64</v>
      </c>
    </row>
    <row r="5" spans="1:22" ht="15">
      <c r="A5" s="63">
        <v>2</v>
      </c>
      <c r="B5" s="64" t="s">
        <v>106</v>
      </c>
      <c r="C5" t="s">
        <v>109</v>
      </c>
      <c r="D5" s="1">
        <v>1</v>
      </c>
      <c r="E5" t="s">
        <v>108</v>
      </c>
      <c r="F5" s="63">
        <v>4</v>
      </c>
      <c r="G5" s="64" t="s">
        <v>93</v>
      </c>
      <c r="I5" s="1">
        <v>1</v>
      </c>
      <c r="J5" t="s">
        <v>64</v>
      </c>
      <c r="L5" s="1">
        <v>7</v>
      </c>
      <c r="M5" t="s">
        <v>82</v>
      </c>
      <c r="N5" t="s">
        <v>83</v>
      </c>
      <c r="O5" s="1">
        <v>1</v>
      </c>
      <c r="P5" t="s">
        <v>64</v>
      </c>
      <c r="R5" s="1">
        <v>6</v>
      </c>
      <c r="S5" t="s">
        <v>72</v>
      </c>
      <c r="U5" s="1">
        <v>8</v>
      </c>
      <c r="V5" t="s">
        <v>64</v>
      </c>
    </row>
    <row r="6" spans="1:22" ht="15">
      <c r="A6" s="63">
        <v>3</v>
      </c>
      <c r="B6" s="64" t="s">
        <v>110</v>
      </c>
      <c r="D6" s="1">
        <v>1</v>
      </c>
      <c r="E6" t="s">
        <v>108</v>
      </c>
      <c r="F6" s="63">
        <v>5</v>
      </c>
      <c r="G6" s="64" t="s">
        <v>97</v>
      </c>
      <c r="I6" s="1">
        <v>1</v>
      </c>
      <c r="J6" t="s">
        <v>64</v>
      </c>
      <c r="L6" s="1">
        <v>11</v>
      </c>
      <c r="M6" t="s">
        <v>88</v>
      </c>
      <c r="N6" t="s">
        <v>89</v>
      </c>
      <c r="O6" s="1">
        <v>1</v>
      </c>
      <c r="P6" t="s">
        <v>64</v>
      </c>
      <c r="R6" s="1">
        <v>8</v>
      </c>
      <c r="S6" t="s">
        <v>189</v>
      </c>
      <c r="U6" s="1">
        <v>2</v>
      </c>
      <c r="V6" t="s">
        <v>64</v>
      </c>
    </row>
    <row r="7" spans="1:22" ht="15">
      <c r="A7" s="63">
        <v>4</v>
      </c>
      <c r="B7" s="64" t="s">
        <v>111</v>
      </c>
      <c r="C7" t="s">
        <v>112</v>
      </c>
      <c r="D7" s="1">
        <v>1</v>
      </c>
      <c r="E7" t="s">
        <v>108</v>
      </c>
      <c r="F7" s="63">
        <v>6</v>
      </c>
      <c r="G7" s="64" t="s">
        <v>102</v>
      </c>
      <c r="I7" s="1">
        <v>2</v>
      </c>
      <c r="J7" t="s">
        <v>64</v>
      </c>
      <c r="L7" s="1">
        <v>12</v>
      </c>
      <c r="M7" t="s">
        <v>90</v>
      </c>
      <c r="O7" s="1">
        <v>1</v>
      </c>
      <c r="P7" t="s">
        <v>64</v>
      </c>
      <c r="R7" s="1">
        <v>11</v>
      </c>
      <c r="S7" t="s">
        <v>100</v>
      </c>
      <c r="U7" s="1">
        <v>1</v>
      </c>
      <c r="V7" t="s">
        <v>64</v>
      </c>
    </row>
    <row r="8" spans="1:22" ht="15">
      <c r="A8" s="63">
        <v>5</v>
      </c>
      <c r="B8" s="64" t="s">
        <v>113</v>
      </c>
      <c r="C8" t="s">
        <v>114</v>
      </c>
      <c r="D8" s="1">
        <v>1</v>
      </c>
      <c r="E8" t="s">
        <v>108</v>
      </c>
      <c r="F8" s="63">
        <v>7</v>
      </c>
      <c r="G8" s="64" t="s">
        <v>104</v>
      </c>
      <c r="I8" s="1">
        <v>1</v>
      </c>
      <c r="J8" t="s">
        <v>64</v>
      </c>
      <c r="L8" s="1">
        <v>15</v>
      </c>
      <c r="M8" t="s">
        <v>96</v>
      </c>
      <c r="O8" s="1">
        <v>1</v>
      </c>
      <c r="P8" t="s">
        <v>64</v>
      </c>
      <c r="R8" s="1">
        <v>12</v>
      </c>
      <c r="S8" t="s">
        <v>136</v>
      </c>
      <c r="T8" t="s">
        <v>133</v>
      </c>
      <c r="U8" s="1">
        <v>1</v>
      </c>
      <c r="V8" t="s">
        <v>128</v>
      </c>
    </row>
    <row r="9" spans="1:22" ht="15">
      <c r="A9" s="63">
        <v>6</v>
      </c>
      <c r="B9" s="64" t="s">
        <v>115</v>
      </c>
      <c r="D9" s="1">
        <v>2</v>
      </c>
      <c r="E9" t="s">
        <v>108</v>
      </c>
      <c r="F9" s="63">
        <v>8</v>
      </c>
      <c r="G9" s="64" t="s">
        <v>105</v>
      </c>
      <c r="I9" s="1">
        <v>1</v>
      </c>
      <c r="J9" t="s">
        <v>64</v>
      </c>
      <c r="L9" s="1">
        <v>16</v>
      </c>
      <c r="M9" t="s">
        <v>98</v>
      </c>
      <c r="N9" t="s">
        <v>99</v>
      </c>
      <c r="O9" s="1">
        <v>1</v>
      </c>
      <c r="P9" t="s">
        <v>64</v>
      </c>
      <c r="R9" s="1">
        <v>13</v>
      </c>
      <c r="S9" t="s">
        <v>137</v>
      </c>
      <c r="T9" t="s">
        <v>133</v>
      </c>
      <c r="U9" s="1">
        <v>1</v>
      </c>
      <c r="V9" t="s">
        <v>128</v>
      </c>
    </row>
    <row r="10" spans="1:22" ht="15">
      <c r="A10" s="63">
        <v>7</v>
      </c>
      <c r="B10" s="64" t="s">
        <v>116</v>
      </c>
      <c r="D10" s="1">
        <v>1</v>
      </c>
      <c r="E10" t="s">
        <v>117</v>
      </c>
      <c r="F10" s="63">
        <v>9</v>
      </c>
      <c r="G10" s="64" t="s">
        <v>142</v>
      </c>
      <c r="H10" t="s">
        <v>143</v>
      </c>
      <c r="I10" s="1">
        <v>3</v>
      </c>
      <c r="J10" t="s">
        <v>128</v>
      </c>
      <c r="L10" s="1">
        <v>17</v>
      </c>
      <c r="M10" t="s">
        <v>101</v>
      </c>
      <c r="O10" s="1">
        <v>1</v>
      </c>
      <c r="P10" t="s">
        <v>64</v>
      </c>
      <c r="R10" s="1">
        <v>16</v>
      </c>
      <c r="S10" t="s">
        <v>140</v>
      </c>
      <c r="T10" t="s">
        <v>133</v>
      </c>
      <c r="U10" s="1">
        <v>1</v>
      </c>
      <c r="V10" t="s">
        <v>128</v>
      </c>
    </row>
    <row r="11" spans="1:22" ht="15">
      <c r="A11" s="63">
        <v>8</v>
      </c>
      <c r="B11" s="64" t="s">
        <v>110</v>
      </c>
      <c r="D11" s="1">
        <v>2</v>
      </c>
      <c r="E11" t="s">
        <v>117</v>
      </c>
      <c r="F11" s="63">
        <v>10</v>
      </c>
      <c r="G11" s="64" t="s">
        <v>144</v>
      </c>
      <c r="H11" t="s">
        <v>143</v>
      </c>
      <c r="I11" s="1">
        <v>1</v>
      </c>
      <c r="J11" t="s">
        <v>128</v>
      </c>
      <c r="L11" s="1">
        <v>19</v>
      </c>
      <c r="M11" t="s">
        <v>129</v>
      </c>
      <c r="O11" s="1">
        <v>1</v>
      </c>
      <c r="P11" t="s">
        <v>128</v>
      </c>
      <c r="R11" s="1">
        <v>18</v>
      </c>
      <c r="S11" t="s">
        <v>145</v>
      </c>
      <c r="T11" t="s">
        <v>146</v>
      </c>
      <c r="U11" s="1">
        <v>1</v>
      </c>
      <c r="V11" t="s">
        <v>128</v>
      </c>
    </row>
    <row r="12" spans="1:22" ht="15">
      <c r="A12" s="63">
        <v>9</v>
      </c>
      <c r="B12" s="64" t="s">
        <v>118</v>
      </c>
      <c r="D12" s="1">
        <v>1</v>
      </c>
      <c r="E12" t="s">
        <v>117</v>
      </c>
      <c r="F12" s="63">
        <v>11</v>
      </c>
      <c r="G12" s="64" t="s">
        <v>148</v>
      </c>
      <c r="H12" t="s">
        <v>149</v>
      </c>
      <c r="I12" s="1">
        <v>1</v>
      </c>
      <c r="J12" t="s">
        <v>128</v>
      </c>
      <c r="L12" s="1">
        <v>20</v>
      </c>
      <c r="M12" t="s">
        <v>130</v>
      </c>
      <c r="N12" t="s">
        <v>131</v>
      </c>
      <c r="O12" s="1">
        <v>1</v>
      </c>
      <c r="P12" t="s">
        <v>128</v>
      </c>
      <c r="R12" s="1">
        <v>19</v>
      </c>
      <c r="S12" t="s">
        <v>168</v>
      </c>
      <c r="T12" t="s">
        <v>169</v>
      </c>
      <c r="U12" s="1">
        <v>1</v>
      </c>
      <c r="V12" t="s">
        <v>165</v>
      </c>
    </row>
    <row r="13" spans="1:22" ht="15">
      <c r="A13" s="63">
        <v>11</v>
      </c>
      <c r="B13" s="64" t="s">
        <v>121</v>
      </c>
      <c r="C13" t="s">
        <v>122</v>
      </c>
      <c r="D13" s="1">
        <v>1</v>
      </c>
      <c r="E13" t="s">
        <v>117</v>
      </c>
      <c r="F13" s="63">
        <v>12</v>
      </c>
      <c r="G13" s="64" t="s">
        <v>152</v>
      </c>
      <c r="H13" t="s">
        <v>153</v>
      </c>
      <c r="I13" s="1">
        <v>2</v>
      </c>
      <c r="J13" t="s">
        <v>128</v>
      </c>
      <c r="L13" s="1">
        <v>22</v>
      </c>
      <c r="M13" t="s">
        <v>134</v>
      </c>
      <c r="N13" t="s">
        <v>135</v>
      </c>
      <c r="O13" s="1">
        <v>1</v>
      </c>
      <c r="P13" t="s">
        <v>128</v>
      </c>
      <c r="R13" s="1">
        <v>22</v>
      </c>
      <c r="S13" t="s">
        <v>137</v>
      </c>
      <c r="T13" t="s">
        <v>169</v>
      </c>
      <c r="U13" s="1">
        <v>1</v>
      </c>
      <c r="V13" t="s">
        <v>165</v>
      </c>
    </row>
    <row r="14" spans="1:22" ht="15">
      <c r="A14" s="63">
        <v>12</v>
      </c>
      <c r="B14" s="64" t="s">
        <v>123</v>
      </c>
      <c r="D14" s="1">
        <v>1</v>
      </c>
      <c r="E14" t="s">
        <v>117</v>
      </c>
      <c r="F14" s="63">
        <v>13</v>
      </c>
      <c r="G14" s="64" t="s">
        <v>144</v>
      </c>
      <c r="I14" s="1">
        <v>1</v>
      </c>
      <c r="J14" t="s">
        <v>128</v>
      </c>
      <c r="L14" s="1">
        <v>25</v>
      </c>
      <c r="M14" t="s">
        <v>154</v>
      </c>
      <c r="O14" s="1">
        <v>1</v>
      </c>
      <c r="P14" t="s">
        <v>128</v>
      </c>
      <c r="R14" s="1">
        <v>23</v>
      </c>
      <c r="S14" t="s">
        <v>171</v>
      </c>
      <c r="T14" t="s">
        <v>169</v>
      </c>
      <c r="U14" s="1">
        <v>1</v>
      </c>
      <c r="V14" t="s">
        <v>165</v>
      </c>
    </row>
    <row r="15" spans="1:22" ht="15">
      <c r="A15" s="63">
        <v>13</v>
      </c>
      <c r="B15" s="64" t="s">
        <v>126</v>
      </c>
      <c r="C15" t="s">
        <v>127</v>
      </c>
      <c r="D15" s="1">
        <v>1</v>
      </c>
      <c r="E15" t="s">
        <v>117</v>
      </c>
      <c r="F15" s="63">
        <v>14</v>
      </c>
      <c r="G15" s="64" t="s">
        <v>155</v>
      </c>
      <c r="I15" s="1">
        <v>1</v>
      </c>
      <c r="J15" t="s">
        <v>128</v>
      </c>
      <c r="L15" s="1">
        <v>26</v>
      </c>
      <c r="M15" t="s">
        <v>130</v>
      </c>
      <c r="N15" t="s">
        <v>164</v>
      </c>
      <c r="O15" s="1">
        <v>1</v>
      </c>
      <c r="P15" t="s">
        <v>165</v>
      </c>
      <c r="R15" s="11">
        <v>25</v>
      </c>
      <c r="S15" s="61" t="s">
        <v>172</v>
      </c>
      <c r="T15" t="s">
        <v>169</v>
      </c>
      <c r="U15" s="1">
        <v>1</v>
      </c>
      <c r="V15" t="s">
        <v>165</v>
      </c>
    </row>
    <row r="16" spans="1:22" ht="15">
      <c r="A16" s="63">
        <v>14</v>
      </c>
      <c r="B16" s="64" t="s">
        <v>124</v>
      </c>
      <c r="C16" t="s">
        <v>125</v>
      </c>
      <c r="D16" s="1">
        <v>1</v>
      </c>
      <c r="E16" t="s">
        <v>117</v>
      </c>
      <c r="F16" s="63">
        <v>15</v>
      </c>
      <c r="G16" s="64" t="s">
        <v>179</v>
      </c>
      <c r="I16" s="1">
        <v>3</v>
      </c>
      <c r="J16" t="s">
        <v>165</v>
      </c>
      <c r="L16" s="1">
        <v>27</v>
      </c>
      <c r="M16" t="s">
        <v>166</v>
      </c>
      <c r="N16" t="s">
        <v>167</v>
      </c>
      <c r="O16" s="1">
        <v>1</v>
      </c>
      <c r="P16" t="s">
        <v>165</v>
      </c>
      <c r="R16" s="1">
        <v>26</v>
      </c>
      <c r="S16" t="s">
        <v>173</v>
      </c>
      <c r="U16" s="1">
        <v>1</v>
      </c>
      <c r="V16" t="s">
        <v>165</v>
      </c>
    </row>
    <row r="17" spans="1:22" ht="15">
      <c r="A17" s="63">
        <v>16</v>
      </c>
      <c r="B17" s="64" t="s">
        <v>156</v>
      </c>
      <c r="D17" s="1">
        <v>1</v>
      </c>
      <c r="E17" t="s">
        <v>157</v>
      </c>
      <c r="F17" s="63">
        <v>16</v>
      </c>
      <c r="G17" s="64" t="s">
        <v>144</v>
      </c>
      <c r="H17" t="s">
        <v>180</v>
      </c>
      <c r="I17" s="1">
        <v>1</v>
      </c>
      <c r="J17" t="s">
        <v>165</v>
      </c>
      <c r="L17" s="1">
        <v>28</v>
      </c>
      <c r="M17" t="s">
        <v>174</v>
      </c>
      <c r="O17" s="1">
        <v>1</v>
      </c>
      <c r="P17" t="s">
        <v>165</v>
      </c>
      <c r="R17" s="63">
        <v>2</v>
      </c>
      <c r="S17" s="64" t="s">
        <v>66</v>
      </c>
      <c r="U17" s="1">
        <v>1</v>
      </c>
      <c r="V17" t="s">
        <v>64</v>
      </c>
    </row>
    <row r="18" spans="1:22" ht="15">
      <c r="A18" s="63">
        <v>17</v>
      </c>
      <c r="B18" s="64" t="s">
        <v>158</v>
      </c>
      <c r="C18" t="s">
        <v>159</v>
      </c>
      <c r="D18" s="1">
        <v>1</v>
      </c>
      <c r="E18" t="s">
        <v>157</v>
      </c>
      <c r="L18" s="1">
        <v>29</v>
      </c>
      <c r="M18" t="s">
        <v>175</v>
      </c>
      <c r="N18" t="s">
        <v>176</v>
      </c>
      <c r="O18" s="1">
        <v>1</v>
      </c>
      <c r="P18" t="s">
        <v>165</v>
      </c>
      <c r="R18" s="63">
        <v>4</v>
      </c>
      <c r="S18" s="64" t="s">
        <v>70</v>
      </c>
      <c r="U18" s="1">
        <v>1</v>
      </c>
      <c r="V18" t="s">
        <v>64</v>
      </c>
    </row>
    <row r="19" spans="1:22" ht="15">
      <c r="A19" s="63">
        <v>18</v>
      </c>
      <c r="B19" s="64" t="s">
        <v>160</v>
      </c>
      <c r="C19" t="s">
        <v>161</v>
      </c>
      <c r="D19" s="1">
        <v>1</v>
      </c>
      <c r="E19" t="s">
        <v>157</v>
      </c>
      <c r="L19" s="63">
        <v>4</v>
      </c>
      <c r="M19" s="64" t="s">
        <v>76</v>
      </c>
      <c r="O19" s="1">
        <v>10</v>
      </c>
      <c r="P19" t="s">
        <v>64</v>
      </c>
      <c r="R19" s="63">
        <v>7</v>
      </c>
      <c r="S19" s="64" t="s">
        <v>73</v>
      </c>
      <c r="U19" s="1">
        <v>2</v>
      </c>
      <c r="V19" t="s">
        <v>64</v>
      </c>
    </row>
    <row r="20" spans="1:22" ht="15">
      <c r="A20" s="63">
        <v>19</v>
      </c>
      <c r="B20" s="64" t="s">
        <v>162</v>
      </c>
      <c r="C20" t="s">
        <v>163</v>
      </c>
      <c r="D20" s="1">
        <v>1</v>
      </c>
      <c r="E20" t="s">
        <v>157</v>
      </c>
      <c r="L20" s="63">
        <v>5</v>
      </c>
      <c r="M20" s="64" t="s">
        <v>79</v>
      </c>
      <c r="O20" s="1">
        <v>1</v>
      </c>
      <c r="P20" t="s">
        <v>64</v>
      </c>
      <c r="R20" s="63">
        <v>9</v>
      </c>
      <c r="S20" s="64" t="s">
        <v>78</v>
      </c>
      <c r="U20" s="1">
        <v>4</v>
      </c>
      <c r="V20" t="s">
        <v>64</v>
      </c>
    </row>
    <row r="21" spans="1:22" ht="15">
      <c r="A21" s="63">
        <v>20</v>
      </c>
      <c r="B21" s="64" t="s">
        <v>181</v>
      </c>
      <c r="C21" t="s">
        <v>182</v>
      </c>
      <c r="D21" s="1">
        <v>1</v>
      </c>
      <c r="E21" t="s">
        <v>183</v>
      </c>
      <c r="L21" s="63">
        <v>6</v>
      </c>
      <c r="M21" s="64" t="s">
        <v>80</v>
      </c>
      <c r="N21" t="s">
        <v>81</v>
      </c>
      <c r="O21" s="1">
        <v>1</v>
      </c>
      <c r="P21" t="s">
        <v>64</v>
      </c>
      <c r="R21" s="63">
        <v>10</v>
      </c>
      <c r="S21" s="64" t="s">
        <v>85</v>
      </c>
      <c r="U21" s="1">
        <v>1</v>
      </c>
      <c r="V21" t="s">
        <v>64</v>
      </c>
    </row>
    <row r="22" spans="1:22" ht="15">
      <c r="A22" s="63">
        <v>21</v>
      </c>
      <c r="B22" s="64" t="s">
        <v>188</v>
      </c>
      <c r="C22" t="s">
        <v>182</v>
      </c>
      <c r="D22" s="1">
        <v>1</v>
      </c>
      <c r="E22" t="s">
        <v>183</v>
      </c>
      <c r="L22" s="63">
        <v>10</v>
      </c>
      <c r="M22" s="64" t="s">
        <v>87</v>
      </c>
      <c r="O22" s="1">
        <v>1</v>
      </c>
      <c r="P22" t="s">
        <v>64</v>
      </c>
      <c r="R22" s="63">
        <v>14</v>
      </c>
      <c r="S22" s="64" t="s">
        <v>138</v>
      </c>
      <c r="T22" t="s">
        <v>133</v>
      </c>
      <c r="U22" s="1">
        <v>1</v>
      </c>
      <c r="V22" t="s">
        <v>128</v>
      </c>
    </row>
    <row r="23" spans="1:22" ht="15">
      <c r="A23" s="63">
        <v>22</v>
      </c>
      <c r="B23" s="64" t="s">
        <v>184</v>
      </c>
      <c r="C23" t="s">
        <v>185</v>
      </c>
      <c r="D23" s="1">
        <v>1</v>
      </c>
      <c r="E23" t="s">
        <v>183</v>
      </c>
      <c r="L23" s="63">
        <v>13</v>
      </c>
      <c r="M23" s="64" t="s">
        <v>91</v>
      </c>
      <c r="O23" s="1">
        <v>2</v>
      </c>
      <c r="P23" t="s">
        <v>64</v>
      </c>
      <c r="R23" s="63">
        <v>17</v>
      </c>
      <c r="S23" s="64" t="s">
        <v>141</v>
      </c>
      <c r="T23" t="s">
        <v>133</v>
      </c>
      <c r="U23" s="1">
        <v>1</v>
      </c>
      <c r="V23" t="s">
        <v>128</v>
      </c>
    </row>
    <row r="24" spans="1:22" ht="15">
      <c r="A24" s="63">
        <v>23</v>
      </c>
      <c r="B24" s="64" t="s">
        <v>186</v>
      </c>
      <c r="C24" t="s">
        <v>187</v>
      </c>
      <c r="D24" s="1">
        <v>1</v>
      </c>
      <c r="E24" t="s">
        <v>183</v>
      </c>
      <c r="L24" s="63">
        <v>21</v>
      </c>
      <c r="M24" s="64" t="s">
        <v>132</v>
      </c>
      <c r="N24" t="s">
        <v>133</v>
      </c>
      <c r="O24" s="1">
        <v>1</v>
      </c>
      <c r="P24" t="s">
        <v>128</v>
      </c>
      <c r="R24" s="63">
        <v>20</v>
      </c>
      <c r="S24" s="64" t="s">
        <v>170</v>
      </c>
      <c r="T24" t="s">
        <v>169</v>
      </c>
      <c r="U24" s="1">
        <v>1</v>
      </c>
      <c r="V24" t="s">
        <v>165</v>
      </c>
    </row>
    <row r="25" spans="12:22" ht="15">
      <c r="L25" s="63">
        <v>23</v>
      </c>
      <c r="M25" s="64" t="s">
        <v>147</v>
      </c>
      <c r="O25" s="1">
        <v>1</v>
      </c>
      <c r="P25" t="s">
        <v>128</v>
      </c>
      <c r="R25" s="63">
        <v>24</v>
      </c>
      <c r="S25" s="64" t="s">
        <v>141</v>
      </c>
      <c r="T25" t="s">
        <v>169</v>
      </c>
      <c r="U25" s="1">
        <v>1</v>
      </c>
      <c r="V25" t="s">
        <v>165</v>
      </c>
    </row>
    <row r="26" spans="12:22" ht="15">
      <c r="L26" s="63">
        <v>32</v>
      </c>
      <c r="M26" s="64" t="s">
        <v>132</v>
      </c>
      <c r="O26" s="1">
        <v>1</v>
      </c>
      <c r="P26" t="s">
        <v>165</v>
      </c>
      <c r="R26" s="63">
        <v>27</v>
      </c>
      <c r="S26" s="64" t="s">
        <v>138</v>
      </c>
      <c r="T26" t="s">
        <v>169</v>
      </c>
      <c r="U26" s="1">
        <v>1</v>
      </c>
      <c r="V26" t="s">
        <v>165</v>
      </c>
    </row>
    <row r="27" spans="12:22" ht="15">
      <c r="L27" s="62">
        <v>8</v>
      </c>
      <c r="M27" s="60" t="s">
        <v>84</v>
      </c>
      <c r="O27" s="1">
        <v>1</v>
      </c>
      <c r="P27" t="s">
        <v>64</v>
      </c>
      <c r="R27" s="62">
        <v>15</v>
      </c>
      <c r="S27" s="60" t="s">
        <v>139</v>
      </c>
      <c r="T27" t="s">
        <v>133</v>
      </c>
      <c r="U27" s="1">
        <v>1</v>
      </c>
      <c r="V27" t="s">
        <v>128</v>
      </c>
    </row>
    <row r="28" spans="12:22" ht="15">
      <c r="L28" s="62">
        <v>9</v>
      </c>
      <c r="M28" s="60" t="s">
        <v>86</v>
      </c>
      <c r="O28" s="1">
        <v>1</v>
      </c>
      <c r="P28" t="s">
        <v>64</v>
      </c>
      <c r="R28" s="62">
        <v>21</v>
      </c>
      <c r="S28" s="60" t="s">
        <v>139</v>
      </c>
      <c r="T28" t="s">
        <v>169</v>
      </c>
      <c r="U28" s="1">
        <v>1</v>
      </c>
      <c r="V28" t="s">
        <v>165</v>
      </c>
    </row>
    <row r="29" spans="12:16" ht="15">
      <c r="L29" s="62">
        <v>14</v>
      </c>
      <c r="M29" s="60" t="s">
        <v>94</v>
      </c>
      <c r="N29" t="s">
        <v>95</v>
      </c>
      <c r="O29" s="1">
        <v>1</v>
      </c>
      <c r="P29" t="s">
        <v>64</v>
      </c>
    </row>
    <row r="30" spans="12:16" ht="15">
      <c r="L30" s="62">
        <v>18</v>
      </c>
      <c r="M30" s="60" t="s">
        <v>103</v>
      </c>
      <c r="O30" s="1">
        <v>2</v>
      </c>
      <c r="P30" t="s">
        <v>64</v>
      </c>
    </row>
    <row r="31" spans="12:16" ht="15">
      <c r="L31" s="62">
        <v>24</v>
      </c>
      <c r="M31" s="60" t="s">
        <v>150</v>
      </c>
      <c r="N31" t="s">
        <v>151</v>
      </c>
      <c r="O31" s="1">
        <v>1</v>
      </c>
      <c r="P31" t="s">
        <v>128</v>
      </c>
    </row>
    <row r="32" spans="12:16" ht="15">
      <c r="L32" s="62">
        <v>30</v>
      </c>
      <c r="M32" s="60" t="s">
        <v>177</v>
      </c>
      <c r="N32" t="s">
        <v>178</v>
      </c>
      <c r="O32" s="1">
        <v>1</v>
      </c>
      <c r="P32" t="s">
        <v>165</v>
      </c>
    </row>
    <row r="33" spans="12:16" ht="15">
      <c r="L33" s="62">
        <v>31</v>
      </c>
      <c r="M33" s="60" t="s">
        <v>150</v>
      </c>
      <c r="O33" s="1">
        <v>1</v>
      </c>
      <c r="P33" t="s">
        <v>165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3:F42"/>
  <sheetViews>
    <sheetView zoomScalePageLayoutView="0" workbookViewId="0" topLeftCell="A1">
      <selection activeCell="F31" sqref="F31:F42"/>
    </sheetView>
  </sheetViews>
  <sheetFormatPr defaultColWidth="9.140625" defaultRowHeight="15"/>
  <cols>
    <col min="6" max="6" width="9.57421875" style="0" bestFit="1" customWidth="1"/>
  </cols>
  <sheetData>
    <row r="3" ht="15">
      <c r="F3" s="59">
        <v>155.51999999999998</v>
      </c>
    </row>
    <row r="4" ht="15">
      <c r="F4" s="59">
        <v>180</v>
      </c>
    </row>
    <row r="5" ht="15">
      <c r="F5" s="59">
        <v>213.6</v>
      </c>
    </row>
    <row r="6" ht="15">
      <c r="F6" s="59">
        <v>222.1968</v>
      </c>
    </row>
    <row r="7" ht="15">
      <c r="F7" s="59">
        <v>223.2</v>
      </c>
    </row>
    <row r="8" ht="15">
      <c r="F8" s="59">
        <v>253.8</v>
      </c>
    </row>
    <row r="9" ht="15">
      <c r="F9" s="59">
        <v>254.184</v>
      </c>
    </row>
    <row r="10" ht="15">
      <c r="F10" s="59">
        <v>312.97</v>
      </c>
    </row>
    <row r="11" ht="15">
      <c r="F11" s="59">
        <v>345.6</v>
      </c>
    </row>
    <row r="12" ht="15">
      <c r="F12" s="59">
        <v>378.42</v>
      </c>
    </row>
    <row r="13" ht="15">
      <c r="F13" s="59">
        <v>406.716</v>
      </c>
    </row>
    <row r="14" ht="15">
      <c r="F14" s="59">
        <v>495.04</v>
      </c>
    </row>
    <row r="15" ht="15">
      <c r="F15" s="59">
        <v>690.2</v>
      </c>
    </row>
    <row r="16" ht="15">
      <c r="F16" s="59">
        <v>711.6</v>
      </c>
    </row>
    <row r="17" ht="15">
      <c r="F17" s="59">
        <v>711.6</v>
      </c>
    </row>
    <row r="18" ht="15">
      <c r="F18" s="59">
        <v>731.85</v>
      </c>
    </row>
    <row r="19" ht="15">
      <c r="F19" s="59">
        <v>743.75</v>
      </c>
    </row>
    <row r="20" ht="15">
      <c r="F20" s="59">
        <v>751.2</v>
      </c>
    </row>
    <row r="21" ht="15">
      <c r="F21" s="59">
        <v>788.256</v>
      </c>
    </row>
    <row r="22" ht="15">
      <c r="F22" s="59">
        <v>897.6</v>
      </c>
    </row>
    <row r="23" ht="15">
      <c r="F23" s="59">
        <v>1051.96</v>
      </c>
    </row>
    <row r="24" ht="15">
      <c r="F24" s="59">
        <v>1065.6</v>
      </c>
    </row>
    <row r="25" ht="15">
      <c r="F25" s="59">
        <v>1159.2</v>
      </c>
    </row>
    <row r="26" ht="15">
      <c r="F26" s="59">
        <v>1182.5268</v>
      </c>
    </row>
    <row r="27" ht="15">
      <c r="F27" s="59">
        <v>1228.08</v>
      </c>
    </row>
    <row r="28" ht="15">
      <c r="F28" s="59">
        <v>1329.984</v>
      </c>
    </row>
    <row r="29" ht="15">
      <c r="F29" s="59">
        <v>1473.6</v>
      </c>
    </row>
    <row r="30" ht="15">
      <c r="F30" s="59">
        <v>1480.8</v>
      </c>
    </row>
    <row r="31" ht="15">
      <c r="F31" s="59">
        <v>1656.852</v>
      </c>
    </row>
    <row r="32" ht="15">
      <c r="F32" s="59">
        <v>1808.8</v>
      </c>
    </row>
    <row r="33" ht="15">
      <c r="F33" s="59">
        <v>1942.08</v>
      </c>
    </row>
    <row r="34" ht="15">
      <c r="F34" s="59">
        <v>2006.3400000000001</v>
      </c>
    </row>
    <row r="35" ht="15">
      <c r="F35" s="59">
        <v>2129.28</v>
      </c>
    </row>
    <row r="36" ht="15">
      <c r="F36" s="59">
        <v>3255.36</v>
      </c>
    </row>
    <row r="37" ht="15">
      <c r="F37" s="59">
        <v>3751.2</v>
      </c>
    </row>
    <row r="38" ht="15">
      <c r="F38" s="59">
        <v>5305.44</v>
      </c>
    </row>
    <row r="39" ht="15">
      <c r="F39" s="59">
        <v>13774.5</v>
      </c>
    </row>
    <row r="40" ht="15">
      <c r="F40" s="59">
        <v>14580</v>
      </c>
    </row>
    <row r="41" ht="15">
      <c r="F41" s="59">
        <v>18843.6</v>
      </c>
    </row>
    <row r="42" ht="15">
      <c r="F42" s="59">
        <v>19860</v>
      </c>
    </row>
  </sheetData>
  <sheetProtection/>
  <autoFilter ref="F3:F42">
    <sortState ref="F4:F42">
      <sortCondition sortBy="value" ref="F4:F4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Tinel</dc:creator>
  <cp:keywords/>
  <dc:description/>
  <cp:lastModifiedBy>COSMIN.UNG</cp:lastModifiedBy>
  <cp:lastPrinted>2017-09-01T12:23:04Z</cp:lastPrinted>
  <dcterms:created xsi:type="dcterms:W3CDTF">2017-02-20T06:41:53Z</dcterms:created>
  <dcterms:modified xsi:type="dcterms:W3CDTF">2017-11-27T09:31:03Z</dcterms:modified>
  <cp:category/>
  <cp:version/>
  <cp:contentType/>
  <cp:contentStatus/>
</cp:coreProperties>
</file>